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<sst xmlns="http://schemas.openxmlformats.org/spreadsheetml/2006/main" count="450" uniqueCount="73">
  <si>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</si>
  <si>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</si>
  <si>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</si>
  <si>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</si>
  <si>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</si>
  <si>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</si>
  <si>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</si>
  <si>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</si>
  <si>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</si>
  <si>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</si>
  <si>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</si>
  <si>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</si>
  <si>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</si>
  <si>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</si>
  <si>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</si>
  <si>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</si>
  <si>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</si>
  <si>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</si>
  <si>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</si>
  <si>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</si>
  <si>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</si>
  <si>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</si>
  <si>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</si>
  <si>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</si>
  <si>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</si>
  <si>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</si>
  <si>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</si>
  <si>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</si>
  <si>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</si>
  <si>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</si>
  <si>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</si>
  <si>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</si>
  <si>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</si>
  <si>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</si>
  <si>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</si>
  <si>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</si>
  <si>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</si>
  <si>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</si>
  <si>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</si>
  <si>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</si>
  <si>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</si>
  <si>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</si>
  <si>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</si>
  <si>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</si>
  <si>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</si>
  <si>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</si>
  <si>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</si>
  <si>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</si>
  <si>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</si>
  <si>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</si>
  <si>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</si>
  <si>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</si>
  <si>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</si>
  <si>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</si>
  <si>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</si>
  <si>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</si>
  <si>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</si>
  <si>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</si>
  <si>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</si>
  <si>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</si>
  <si>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</si>
  <si>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</si>
  <si>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</si>
  <si>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</si>
  <si>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</si>
  <si>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</si>
  <si>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</si>
  <si>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</si>
  <si>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</si>
  <si>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NOIEMBRIE 2020</t>
  </si>
  <si>
    <t>27103/06.10.2020</t>
  </si>
  <si>
    <t>6976/05.11.2020</t>
  </si>
  <si>
    <t>29933/05.11.2020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</si>
</sst>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73">
      <selection activeCell="J97" sqref="J97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5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25" t="s">
        <v>59</v>
      </c>
      <c r="B2" s="225"/>
      <c r="C2" s="225"/>
      <c r="D2" s="225"/>
      <c r="E2" s="225"/>
      <c r="F2" s="225"/>
      <c r="G2" s="225"/>
      <c r="H2" s="225"/>
      <c r="I2" s="225"/>
      <c r="J2" s="225"/>
      <c r="N2" s="74" t="s">
        <v>59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25"/>
      <c r="B3" s="225"/>
      <c r="C3" s="225"/>
      <c r="D3" s="225"/>
      <c r="E3" s="225"/>
      <c r="F3" s="225"/>
      <c r="G3" s="225"/>
      <c r="H3" s="225"/>
      <c r="I3" s="225"/>
      <c r="J3" s="225"/>
      <c r="N3" s="226" t="s">
        <v>39</v>
      </c>
      <c r="O3" s="226"/>
      <c r="P3" s="226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6"/>
      <c r="J4" s="30"/>
      <c r="L4" s="31"/>
      <c r="N4" s="227" t="s">
        <v>16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s="28" customFormat="1" ht="12.75" customHeight="1">
      <c r="A5" s="228" t="s">
        <v>69</v>
      </c>
      <c r="B5" s="228"/>
      <c r="C5" s="228"/>
      <c r="D5" s="228"/>
      <c r="E5" s="228"/>
      <c r="F5" s="228"/>
      <c r="G5" s="228"/>
      <c r="H5" s="228"/>
      <c r="I5" s="228"/>
      <c r="J5" s="228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29" t="s">
        <v>23</v>
      </c>
      <c r="B8" s="231" t="s">
        <v>35</v>
      </c>
      <c r="C8" s="233" t="s">
        <v>49</v>
      </c>
      <c r="D8" s="235" t="s">
        <v>5</v>
      </c>
      <c r="E8" s="236"/>
      <c r="F8" s="237"/>
      <c r="G8" s="221" t="s">
        <v>58</v>
      </c>
      <c r="H8" s="221" t="s">
        <v>62</v>
      </c>
      <c r="I8" s="245" t="s">
        <v>63</v>
      </c>
      <c r="J8" s="247" t="s">
        <v>64</v>
      </c>
      <c r="L8" s="249" t="s">
        <v>31</v>
      </c>
      <c r="N8" s="250" t="s">
        <v>32</v>
      </c>
      <c r="O8" s="223" t="s">
        <v>1</v>
      </c>
      <c r="P8" s="223" t="s">
        <v>2</v>
      </c>
      <c r="Q8" s="223" t="s">
        <v>3</v>
      </c>
      <c r="R8" s="238" t="s">
        <v>4</v>
      </c>
      <c r="S8" s="240" t="s">
        <v>33</v>
      </c>
      <c r="T8" s="242" t="s">
        <v>5</v>
      </c>
      <c r="U8" s="242"/>
      <c r="V8" s="242"/>
      <c r="W8" s="243" t="s">
        <v>26</v>
      </c>
      <c r="X8" s="240" t="s">
        <v>25</v>
      </c>
      <c r="Y8" s="253" t="s">
        <v>6</v>
      </c>
      <c r="Z8" s="255" t="s">
        <v>20</v>
      </c>
    </row>
    <row r="9" spans="1:26" s="3" customFormat="1" ht="69" customHeight="1" thickBot="1">
      <c r="A9" s="230"/>
      <c r="B9" s="232"/>
      <c r="C9" s="234"/>
      <c r="D9" s="193" t="s">
        <v>22</v>
      </c>
      <c r="E9" s="194" t="s">
        <v>13</v>
      </c>
      <c r="F9" s="193" t="s">
        <v>30</v>
      </c>
      <c r="G9" s="222"/>
      <c r="H9" s="222"/>
      <c r="I9" s="246"/>
      <c r="J9" s="248"/>
      <c r="L9" s="249"/>
      <c r="N9" s="251"/>
      <c r="O9" s="224"/>
      <c r="P9" s="224"/>
      <c r="Q9" s="224"/>
      <c r="R9" s="239"/>
      <c r="S9" s="241"/>
      <c r="T9" s="82" t="s">
        <v>22</v>
      </c>
      <c r="U9" s="83" t="s">
        <v>24</v>
      </c>
      <c r="V9" s="84" t="s">
        <v>30</v>
      </c>
      <c r="W9" s="244"/>
      <c r="X9" s="241"/>
      <c r="Y9" s="254"/>
      <c r="Z9" s="256"/>
    </row>
    <row r="10" spans="1:26" s="35" customFormat="1" ht="12.75">
      <c r="A10" s="185">
        <f aca="true" t="shared" si="0" ref="A10:A26">N10</f>
        <v>1</v>
      </c>
      <c r="B10" s="186" t="str">
        <f aca="true" t="shared" si="1" ref="B10:B26">O10</f>
        <v>SPITAL JUDETEAN BAIA MARE</v>
      </c>
      <c r="C10" s="187" t="s">
        <v>70</v>
      </c>
      <c r="D10" s="187">
        <v>391</v>
      </c>
      <c r="E10" s="188">
        <v>44104</v>
      </c>
      <c r="F10" s="189">
        <v>283.92</v>
      </c>
      <c r="G10" s="190"/>
      <c r="H10" s="191">
        <v>109.07</v>
      </c>
      <c r="I10" s="62">
        <f>F10-G10-H10-J10</f>
        <v>174.85000000000002</v>
      </c>
      <c r="J10" s="192"/>
      <c r="L10" s="63">
        <f aca="true" t="shared" si="2" ref="L10:L26">F10</f>
        <v>283.92</v>
      </c>
      <c r="N10" s="171">
        <v>1</v>
      </c>
      <c r="O10" s="85" t="s">
        <v>36</v>
      </c>
      <c r="P10" s="173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6">D10</f>
        <v>391</v>
      </c>
      <c r="U10" s="90">
        <f aca="true" t="shared" si="4" ref="U10:U26">IF(E10=0,"0",E10)</f>
        <v>44104</v>
      </c>
      <c r="V10" s="91">
        <f aca="true" t="shared" si="5" ref="V10:V26">F10</f>
        <v>283.92</v>
      </c>
      <c r="W10" s="92">
        <f aca="true" t="shared" si="6" ref="W10:W26">V10-X10</f>
        <v>109.07</v>
      </c>
      <c r="X10" s="93">
        <f aca="true" t="shared" si="7" ref="X10:X26">I10</f>
        <v>174.85000000000002</v>
      </c>
      <c r="Y10" s="92">
        <f aca="true" t="shared" si="8" ref="Y10:Y26">G10+H10</f>
        <v>109.07</v>
      </c>
      <c r="Z10" s="94">
        <f aca="true" t="shared" si="9" ref="Z10:Z26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1322</v>
      </c>
      <c r="E11" s="72">
        <v>44104</v>
      </c>
      <c r="F11" s="73">
        <v>56.34</v>
      </c>
      <c r="G11" s="60"/>
      <c r="H11" s="191"/>
      <c r="I11" s="62">
        <f aca="true" t="shared" si="10" ref="I11:I75">F11-G11-H11-J11</f>
        <v>56.34</v>
      </c>
      <c r="J11" s="192"/>
      <c r="L11" s="63">
        <f t="shared" si="2"/>
        <v>56.34</v>
      </c>
      <c r="N11" s="172">
        <f>N10+1</f>
        <v>2</v>
      </c>
      <c r="O11" s="95" t="s">
        <v>36</v>
      </c>
      <c r="P11" s="174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1322</v>
      </c>
      <c r="U11" s="100">
        <f t="shared" si="4"/>
        <v>44104</v>
      </c>
      <c r="V11" s="101">
        <f t="shared" si="5"/>
        <v>56.34</v>
      </c>
      <c r="W11" s="102">
        <f t="shared" si="6"/>
        <v>0</v>
      </c>
      <c r="X11" s="103">
        <f t="shared" si="7"/>
        <v>56.34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1323</v>
      </c>
      <c r="E12" s="72">
        <v>44104</v>
      </c>
      <c r="F12" s="73">
        <v>74.8</v>
      </c>
      <c r="G12" s="60"/>
      <c r="H12" s="191"/>
      <c r="I12" s="62">
        <f t="shared" si="10"/>
        <v>74.8</v>
      </c>
      <c r="J12" s="62"/>
      <c r="L12" s="63">
        <f t="shared" si="2"/>
        <v>74.8</v>
      </c>
      <c r="N12" s="172">
        <f aca="true" t="shared" si="11" ref="N12:N76">N11+1</f>
        <v>3</v>
      </c>
      <c r="O12" s="95" t="s">
        <v>36</v>
      </c>
      <c r="P12" s="174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1323</v>
      </c>
      <c r="U12" s="100">
        <f t="shared" si="4"/>
        <v>44104</v>
      </c>
      <c r="V12" s="101">
        <f t="shared" si="5"/>
        <v>74.8</v>
      </c>
      <c r="W12" s="102">
        <f t="shared" si="6"/>
        <v>0</v>
      </c>
      <c r="X12" s="103">
        <f t="shared" si="7"/>
        <v>74.8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390</v>
      </c>
      <c r="E13" s="72">
        <v>44104</v>
      </c>
      <c r="F13" s="73">
        <v>387.23</v>
      </c>
      <c r="G13" s="60"/>
      <c r="H13" s="191"/>
      <c r="I13" s="62">
        <f t="shared" si="10"/>
        <v>387.23</v>
      </c>
      <c r="J13" s="62"/>
      <c r="L13" s="63">
        <f t="shared" si="2"/>
        <v>387.23</v>
      </c>
      <c r="N13" s="172">
        <f t="shared" si="11"/>
        <v>4</v>
      </c>
      <c r="O13" s="95" t="s">
        <v>36</v>
      </c>
      <c r="P13" s="174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390</v>
      </c>
      <c r="U13" s="100">
        <f t="shared" si="4"/>
        <v>44104</v>
      </c>
      <c r="V13" s="101">
        <f t="shared" si="5"/>
        <v>387.23</v>
      </c>
      <c r="W13" s="102">
        <f t="shared" si="6"/>
        <v>0</v>
      </c>
      <c r="X13" s="103">
        <f t="shared" si="7"/>
        <v>387.23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 t="s">
        <v>72</v>
      </c>
      <c r="D14" s="71">
        <v>1224</v>
      </c>
      <c r="E14" s="72">
        <v>44099</v>
      </c>
      <c r="F14" s="73">
        <v>76.43</v>
      </c>
      <c r="G14" s="60"/>
      <c r="H14" s="191"/>
      <c r="I14" s="62">
        <f t="shared" si="10"/>
        <v>76.43</v>
      </c>
      <c r="J14" s="62"/>
      <c r="L14" s="63">
        <f t="shared" si="2"/>
        <v>76.43</v>
      </c>
      <c r="N14" s="172">
        <f t="shared" si="11"/>
        <v>5</v>
      </c>
      <c r="O14" s="95" t="s">
        <v>36</v>
      </c>
      <c r="P14" s="174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1224</v>
      </c>
      <c r="U14" s="100">
        <f t="shared" si="4"/>
        <v>44099</v>
      </c>
      <c r="V14" s="101">
        <f t="shared" si="5"/>
        <v>76.43</v>
      </c>
      <c r="W14" s="102">
        <f t="shared" si="6"/>
        <v>0</v>
      </c>
      <c r="X14" s="103">
        <f t="shared" si="7"/>
        <v>76.43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1223</v>
      </c>
      <c r="E15" s="65">
        <v>44103</v>
      </c>
      <c r="F15" s="73">
        <v>153.96</v>
      </c>
      <c r="G15" s="60"/>
      <c r="H15" s="191"/>
      <c r="I15" s="62">
        <f t="shared" si="10"/>
        <v>153.96</v>
      </c>
      <c r="J15" s="62"/>
      <c r="L15" s="63">
        <f t="shared" si="2"/>
        <v>153.96</v>
      </c>
      <c r="N15" s="172">
        <f t="shared" si="11"/>
        <v>6</v>
      </c>
      <c r="O15" s="95" t="s">
        <v>36</v>
      </c>
      <c r="P15" s="174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1223</v>
      </c>
      <c r="U15" s="100">
        <f t="shared" si="4"/>
        <v>44103</v>
      </c>
      <c r="V15" s="101">
        <f t="shared" si="5"/>
        <v>153.96</v>
      </c>
      <c r="W15" s="102">
        <f t="shared" si="6"/>
        <v>0</v>
      </c>
      <c r="X15" s="103">
        <f t="shared" si="7"/>
        <v>153.96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71">
        <v>220</v>
      </c>
      <c r="E16" s="65">
        <v>44106</v>
      </c>
      <c r="F16" s="73">
        <v>241.49</v>
      </c>
      <c r="G16" s="60"/>
      <c r="H16" s="191"/>
      <c r="I16" s="62">
        <f t="shared" si="10"/>
        <v>241.49</v>
      </c>
      <c r="J16" s="62"/>
      <c r="L16" s="63">
        <f t="shared" si="2"/>
        <v>241.49</v>
      </c>
      <c r="N16" s="172">
        <f t="shared" si="11"/>
        <v>7</v>
      </c>
      <c r="O16" s="95" t="s">
        <v>36</v>
      </c>
      <c r="P16" s="174" t="s">
        <v>37</v>
      </c>
      <c r="Q16" s="96" t="s">
        <v>37</v>
      </c>
      <c r="R16" s="97" t="s">
        <v>48</v>
      </c>
      <c r="S16" s="98" t="s">
        <v>65</v>
      </c>
      <c r="T16" s="99">
        <f t="shared" si="3"/>
        <v>220</v>
      </c>
      <c r="U16" s="100">
        <f t="shared" si="4"/>
        <v>44106</v>
      </c>
      <c r="V16" s="101">
        <f t="shared" si="5"/>
        <v>241.49</v>
      </c>
      <c r="W16" s="102">
        <f t="shared" si="6"/>
        <v>0</v>
      </c>
      <c r="X16" s="103">
        <f t="shared" si="7"/>
        <v>241.49</v>
      </c>
      <c r="Y16" s="102"/>
      <c r="Z16" s="104"/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64">
        <v>185</v>
      </c>
      <c r="E17" s="72">
        <v>44106</v>
      </c>
      <c r="F17" s="66">
        <v>121.09</v>
      </c>
      <c r="G17" s="60"/>
      <c r="H17" s="191"/>
      <c r="I17" s="62">
        <f t="shared" si="10"/>
        <v>121.09</v>
      </c>
      <c r="J17" s="62"/>
      <c r="L17" s="63">
        <f t="shared" si="2"/>
        <v>121.09</v>
      </c>
      <c r="N17" s="172">
        <f t="shared" si="11"/>
        <v>8</v>
      </c>
      <c r="O17" s="95" t="s">
        <v>36</v>
      </c>
      <c r="P17" s="174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185</v>
      </c>
      <c r="U17" s="100">
        <f t="shared" si="4"/>
        <v>44106</v>
      </c>
      <c r="V17" s="101">
        <f t="shared" si="5"/>
        <v>121.09</v>
      </c>
      <c r="W17" s="102">
        <f t="shared" si="6"/>
        <v>0</v>
      </c>
      <c r="X17" s="103">
        <f t="shared" si="7"/>
        <v>121.09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71">
        <v>116</v>
      </c>
      <c r="E18" s="72">
        <v>44106</v>
      </c>
      <c r="F18" s="73">
        <v>199.8</v>
      </c>
      <c r="G18" s="60"/>
      <c r="H18" s="191"/>
      <c r="I18" s="62">
        <f t="shared" si="10"/>
        <v>199.8</v>
      </c>
      <c r="J18" s="62"/>
      <c r="L18" s="63">
        <f t="shared" si="2"/>
        <v>199.8</v>
      </c>
      <c r="N18" s="172">
        <f t="shared" si="11"/>
        <v>9</v>
      </c>
      <c r="O18" s="95" t="s">
        <v>36</v>
      </c>
      <c r="P18" s="174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116</v>
      </c>
      <c r="U18" s="100">
        <f t="shared" si="4"/>
        <v>44106</v>
      </c>
      <c r="V18" s="101">
        <f t="shared" si="5"/>
        <v>199.8</v>
      </c>
      <c r="W18" s="102">
        <f t="shared" si="6"/>
        <v>0</v>
      </c>
      <c r="X18" s="103">
        <f t="shared" si="7"/>
        <v>199.8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214</v>
      </c>
      <c r="E19" s="65">
        <v>44107</v>
      </c>
      <c r="F19" s="73">
        <v>238.03</v>
      </c>
      <c r="G19" s="60"/>
      <c r="H19" s="191"/>
      <c r="I19" s="62">
        <f t="shared" si="10"/>
        <v>238.03</v>
      </c>
      <c r="J19" s="62"/>
      <c r="L19" s="63">
        <f t="shared" si="2"/>
        <v>238.03</v>
      </c>
      <c r="N19" s="172">
        <f t="shared" si="11"/>
        <v>10</v>
      </c>
      <c r="O19" s="95" t="s">
        <v>36</v>
      </c>
      <c r="P19" s="174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214</v>
      </c>
      <c r="U19" s="100">
        <f t="shared" si="4"/>
        <v>44107</v>
      </c>
      <c r="V19" s="101">
        <f t="shared" si="5"/>
        <v>238.03</v>
      </c>
      <c r="W19" s="102">
        <f t="shared" si="6"/>
        <v>0</v>
      </c>
      <c r="X19" s="103">
        <f t="shared" si="7"/>
        <v>238.03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64">
        <v>398</v>
      </c>
      <c r="E20" s="65">
        <v>44107</v>
      </c>
      <c r="F20" s="73">
        <v>92.61</v>
      </c>
      <c r="G20" s="60"/>
      <c r="H20" s="191"/>
      <c r="I20" s="62">
        <f t="shared" si="10"/>
        <v>92.61</v>
      </c>
      <c r="J20" s="62"/>
      <c r="L20" s="63">
        <f t="shared" si="2"/>
        <v>92.61</v>
      </c>
      <c r="N20" s="172">
        <f t="shared" si="11"/>
        <v>11</v>
      </c>
      <c r="O20" s="95" t="s">
        <v>36</v>
      </c>
      <c r="P20" s="174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398</v>
      </c>
      <c r="U20" s="100">
        <f t="shared" si="4"/>
        <v>44107</v>
      </c>
      <c r="V20" s="101">
        <f t="shared" si="5"/>
        <v>92.61</v>
      </c>
      <c r="W20" s="102">
        <f t="shared" si="6"/>
        <v>0</v>
      </c>
      <c r="X20" s="103">
        <f t="shared" si="7"/>
        <v>92.61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399</v>
      </c>
      <c r="E21" s="65">
        <v>44107</v>
      </c>
      <c r="F21" s="66">
        <v>1.79</v>
      </c>
      <c r="G21" s="60"/>
      <c r="H21" s="191"/>
      <c r="I21" s="62">
        <f t="shared" si="10"/>
        <v>1.79</v>
      </c>
      <c r="J21" s="62"/>
      <c r="L21" s="63">
        <f t="shared" si="2"/>
        <v>1.79</v>
      </c>
      <c r="N21" s="172">
        <f t="shared" si="11"/>
        <v>12</v>
      </c>
      <c r="O21" s="95" t="s">
        <v>36</v>
      </c>
      <c r="P21" s="174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399</v>
      </c>
      <c r="U21" s="100">
        <f t="shared" si="4"/>
        <v>44107</v>
      </c>
      <c r="V21" s="101">
        <f t="shared" si="5"/>
        <v>1.79</v>
      </c>
      <c r="W21" s="102">
        <f t="shared" si="6"/>
        <v>0</v>
      </c>
      <c r="X21" s="103">
        <f t="shared" si="7"/>
        <v>1.79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71">
        <v>798</v>
      </c>
      <c r="E22" s="65">
        <v>44107</v>
      </c>
      <c r="F22" s="66">
        <v>68.6</v>
      </c>
      <c r="G22" s="60"/>
      <c r="H22" s="191"/>
      <c r="I22" s="62">
        <f t="shared" si="10"/>
        <v>68.6</v>
      </c>
      <c r="J22" s="62"/>
      <c r="L22" s="63">
        <f t="shared" si="2"/>
        <v>68.6</v>
      </c>
      <c r="N22" s="172">
        <f t="shared" si="11"/>
        <v>13</v>
      </c>
      <c r="O22" s="95" t="s">
        <v>36</v>
      </c>
      <c r="P22" s="174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798</v>
      </c>
      <c r="U22" s="100">
        <f t="shared" si="4"/>
        <v>44107</v>
      </c>
      <c r="V22" s="101">
        <f t="shared" si="5"/>
        <v>68.6</v>
      </c>
      <c r="W22" s="102">
        <f t="shared" si="6"/>
        <v>0</v>
      </c>
      <c r="X22" s="103">
        <f t="shared" si="7"/>
        <v>68.6</v>
      </c>
      <c r="Y22" s="102">
        <f t="shared" si="8"/>
        <v>0</v>
      </c>
      <c r="Z22" s="104">
        <f t="shared" si="9"/>
        <v>0</v>
      </c>
    </row>
    <row r="23" spans="1:26" s="35" customFormat="1" ht="12.75">
      <c r="A23" s="146">
        <f t="shared" si="0"/>
        <v>14</v>
      </c>
      <c r="B23" s="61" t="str">
        <f t="shared" si="1"/>
        <v>SPITAL JUDETEAN BAIA MARE</v>
      </c>
      <c r="C23" s="71"/>
      <c r="D23" s="64">
        <v>8580</v>
      </c>
      <c r="E23" s="72">
        <v>44109</v>
      </c>
      <c r="F23" s="73">
        <v>19.63</v>
      </c>
      <c r="G23" s="60"/>
      <c r="H23" s="191"/>
      <c r="I23" s="62">
        <f t="shared" si="10"/>
        <v>19.63</v>
      </c>
      <c r="J23" s="62"/>
      <c r="L23" s="63">
        <f t="shared" si="2"/>
        <v>19.63</v>
      </c>
      <c r="N23" s="172">
        <f t="shared" si="11"/>
        <v>14</v>
      </c>
      <c r="O23" s="95" t="s">
        <v>36</v>
      </c>
      <c r="P23" s="174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8580</v>
      </c>
      <c r="U23" s="100">
        <f t="shared" si="4"/>
        <v>44109</v>
      </c>
      <c r="V23" s="101">
        <f t="shared" si="5"/>
        <v>19.63</v>
      </c>
      <c r="W23" s="102">
        <f t="shared" si="6"/>
        <v>0</v>
      </c>
      <c r="X23" s="103">
        <f t="shared" si="7"/>
        <v>19.63</v>
      </c>
      <c r="Y23" s="102">
        <f t="shared" si="8"/>
        <v>0</v>
      </c>
      <c r="Z23" s="104">
        <f t="shared" si="9"/>
        <v>0</v>
      </c>
    </row>
    <row r="24" spans="1:26" s="35" customFormat="1" ht="12" customHeight="1">
      <c r="A24" s="146">
        <f t="shared" si="0"/>
        <v>15</v>
      </c>
      <c r="B24" s="61" t="str">
        <f t="shared" si="1"/>
        <v>SPITAL JUDETEAN BAIA MARE</v>
      </c>
      <c r="C24" s="71"/>
      <c r="D24" s="64">
        <v>3008</v>
      </c>
      <c r="E24" s="72">
        <v>44109</v>
      </c>
      <c r="F24" s="73">
        <v>61.36</v>
      </c>
      <c r="G24" s="60"/>
      <c r="H24" s="191"/>
      <c r="I24" s="62">
        <f t="shared" si="10"/>
        <v>61.36</v>
      </c>
      <c r="J24" s="62"/>
      <c r="L24" s="63">
        <f t="shared" si="2"/>
        <v>61.36</v>
      </c>
      <c r="N24" s="172">
        <f t="shared" si="11"/>
        <v>15</v>
      </c>
      <c r="O24" s="95" t="s">
        <v>36</v>
      </c>
      <c r="P24" s="174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3008</v>
      </c>
      <c r="U24" s="100">
        <f t="shared" si="4"/>
        <v>44109</v>
      </c>
      <c r="V24" s="101">
        <f t="shared" si="5"/>
        <v>61.36</v>
      </c>
      <c r="W24" s="102">
        <f t="shared" si="6"/>
        <v>0</v>
      </c>
      <c r="X24" s="103">
        <f t="shared" si="7"/>
        <v>61.36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71">
        <v>281</v>
      </c>
      <c r="E25" s="72">
        <v>44109</v>
      </c>
      <c r="F25" s="66">
        <v>75.85</v>
      </c>
      <c r="G25" s="60"/>
      <c r="H25" s="191"/>
      <c r="I25" s="62">
        <f t="shared" si="10"/>
        <v>75.85</v>
      </c>
      <c r="J25" s="62"/>
      <c r="L25" s="63">
        <f t="shared" si="2"/>
        <v>75.85</v>
      </c>
      <c r="N25" s="172">
        <f t="shared" si="11"/>
        <v>16</v>
      </c>
      <c r="O25" s="95" t="s">
        <v>36</v>
      </c>
      <c r="P25" s="174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281</v>
      </c>
      <c r="U25" s="100">
        <f t="shared" si="4"/>
        <v>44109</v>
      </c>
      <c r="V25" s="101">
        <f t="shared" si="5"/>
        <v>75.85</v>
      </c>
      <c r="W25" s="102">
        <f t="shared" si="6"/>
        <v>0</v>
      </c>
      <c r="X25" s="103">
        <f t="shared" si="7"/>
        <v>75.85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t="shared" si="0"/>
        <v>17</v>
      </c>
      <c r="B26" s="61" t="str">
        <f t="shared" si="1"/>
        <v>SPITAL JUDETEAN BAIA MARE</v>
      </c>
      <c r="C26" s="71"/>
      <c r="D26" s="64">
        <v>400</v>
      </c>
      <c r="E26" s="72">
        <v>44109</v>
      </c>
      <c r="F26" s="66">
        <v>286.17</v>
      </c>
      <c r="G26" s="60"/>
      <c r="H26" s="191"/>
      <c r="I26" s="62">
        <f t="shared" si="10"/>
        <v>286.17</v>
      </c>
      <c r="J26" s="62"/>
      <c r="L26" s="63">
        <f t="shared" si="2"/>
        <v>286.17</v>
      </c>
      <c r="N26" s="172">
        <f t="shared" si="11"/>
        <v>17</v>
      </c>
      <c r="O26" s="95" t="s">
        <v>36</v>
      </c>
      <c r="P26" s="174" t="s">
        <v>37</v>
      </c>
      <c r="Q26" s="96" t="s">
        <v>37</v>
      </c>
      <c r="R26" s="97" t="s">
        <v>48</v>
      </c>
      <c r="S26" s="98" t="s">
        <v>53</v>
      </c>
      <c r="T26" s="99">
        <f t="shared" si="3"/>
        <v>400</v>
      </c>
      <c r="U26" s="100">
        <f t="shared" si="4"/>
        <v>44109</v>
      </c>
      <c r="V26" s="101">
        <f t="shared" si="5"/>
        <v>286.17</v>
      </c>
      <c r="W26" s="102">
        <f t="shared" si="6"/>
        <v>0</v>
      </c>
      <c r="X26" s="103">
        <f t="shared" si="7"/>
        <v>286.17</v>
      </c>
      <c r="Y26" s="102">
        <f t="shared" si="8"/>
        <v>0</v>
      </c>
      <c r="Z26" s="104">
        <f t="shared" si="9"/>
        <v>0</v>
      </c>
    </row>
    <row r="27" spans="1:26" s="35" customFormat="1" ht="12.75">
      <c r="A27" s="146">
        <f aca="true" t="shared" si="12" ref="A27:A48">N27</f>
        <v>18</v>
      </c>
      <c r="B27" s="61" t="str">
        <f aca="true" t="shared" si="13" ref="B27:B48">O27</f>
        <v>SPITAL JUDETEAN BAIA MARE</v>
      </c>
      <c r="C27" s="71"/>
      <c r="D27" s="64">
        <v>402</v>
      </c>
      <c r="E27" s="72">
        <v>44110</v>
      </c>
      <c r="F27" s="73">
        <v>16.45</v>
      </c>
      <c r="G27" s="60"/>
      <c r="H27" s="191"/>
      <c r="I27" s="62">
        <f t="shared" si="10"/>
        <v>16.45</v>
      </c>
      <c r="J27" s="62"/>
      <c r="L27" s="63">
        <f aca="true" t="shared" si="14" ref="L27:L48">F27</f>
        <v>16.45</v>
      </c>
      <c r="N27" s="172">
        <f t="shared" si="11"/>
        <v>18</v>
      </c>
      <c r="O27" s="95" t="s">
        <v>36</v>
      </c>
      <c r="P27" s="174" t="s">
        <v>37</v>
      </c>
      <c r="Q27" s="96" t="s">
        <v>37</v>
      </c>
      <c r="R27" s="97" t="s">
        <v>48</v>
      </c>
      <c r="S27" s="98" t="s">
        <v>53</v>
      </c>
      <c r="T27" s="99">
        <f aca="true" t="shared" si="15" ref="T27:T44">D27</f>
        <v>402</v>
      </c>
      <c r="U27" s="100">
        <f aca="true" t="shared" si="16" ref="U27:U44">IF(E27=0,"0",E27)</f>
        <v>44110</v>
      </c>
      <c r="V27" s="101">
        <f aca="true" t="shared" si="17" ref="V27:V44">F27</f>
        <v>16.45</v>
      </c>
      <c r="W27" s="102">
        <f aca="true" t="shared" si="18" ref="W27:W44">V27-X27</f>
        <v>0</v>
      </c>
      <c r="X27" s="103">
        <f aca="true" t="shared" si="19" ref="X27:X44">I27</f>
        <v>16.45</v>
      </c>
      <c r="Y27" s="102">
        <f aca="true" t="shared" si="20" ref="Y27:Y44">G27+H27</f>
        <v>0</v>
      </c>
      <c r="Z27" s="104">
        <f aca="true" t="shared" si="21" ref="Z27:Z44">W27-Y27</f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403</v>
      </c>
      <c r="E28" s="72">
        <v>44110</v>
      </c>
      <c r="F28" s="66">
        <v>164.31</v>
      </c>
      <c r="G28" s="60"/>
      <c r="H28" s="191"/>
      <c r="I28" s="62">
        <f t="shared" si="10"/>
        <v>164.31</v>
      </c>
      <c r="J28" s="62"/>
      <c r="L28" s="63">
        <f t="shared" si="14"/>
        <v>164.31</v>
      </c>
      <c r="N28" s="172">
        <f t="shared" si="11"/>
        <v>19</v>
      </c>
      <c r="O28" s="95" t="s">
        <v>36</v>
      </c>
      <c r="P28" s="174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403</v>
      </c>
      <c r="U28" s="100">
        <f t="shared" si="16"/>
        <v>44110</v>
      </c>
      <c r="V28" s="101">
        <f t="shared" si="17"/>
        <v>164.31</v>
      </c>
      <c r="W28" s="102">
        <f t="shared" si="18"/>
        <v>0</v>
      </c>
      <c r="X28" s="103">
        <f t="shared" si="19"/>
        <v>164.31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801</v>
      </c>
      <c r="E29" s="72">
        <v>44110</v>
      </c>
      <c r="F29" s="66">
        <v>205.4</v>
      </c>
      <c r="G29" s="60"/>
      <c r="H29" s="191"/>
      <c r="I29" s="62">
        <f t="shared" si="10"/>
        <v>205.4</v>
      </c>
      <c r="J29" s="62"/>
      <c r="L29" s="63">
        <f t="shared" si="14"/>
        <v>205.4</v>
      </c>
      <c r="N29" s="172">
        <f t="shared" si="11"/>
        <v>20</v>
      </c>
      <c r="O29" s="95" t="s">
        <v>36</v>
      </c>
      <c r="P29" s="174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801</v>
      </c>
      <c r="U29" s="100">
        <f t="shared" si="16"/>
        <v>44110</v>
      </c>
      <c r="V29" s="101">
        <f t="shared" si="17"/>
        <v>205.4</v>
      </c>
      <c r="W29" s="102">
        <f t="shared" si="18"/>
        <v>0</v>
      </c>
      <c r="X29" s="103">
        <f t="shared" si="19"/>
        <v>205.4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411</v>
      </c>
      <c r="E30" s="72">
        <v>44111</v>
      </c>
      <c r="F30" s="66">
        <v>123.86</v>
      </c>
      <c r="G30" s="60"/>
      <c r="H30" s="191"/>
      <c r="I30" s="62">
        <f t="shared" si="10"/>
        <v>123.86</v>
      </c>
      <c r="J30" s="62"/>
      <c r="L30" s="63">
        <f t="shared" si="14"/>
        <v>123.86</v>
      </c>
      <c r="N30" s="172">
        <f t="shared" si="11"/>
        <v>21</v>
      </c>
      <c r="O30" s="95" t="s">
        <v>36</v>
      </c>
      <c r="P30" s="174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411</v>
      </c>
      <c r="U30" s="100">
        <f t="shared" si="16"/>
        <v>44111</v>
      </c>
      <c r="V30" s="101">
        <f t="shared" si="17"/>
        <v>123.86</v>
      </c>
      <c r="W30" s="102">
        <f t="shared" si="18"/>
        <v>0</v>
      </c>
      <c r="X30" s="103">
        <f t="shared" si="19"/>
        <v>123.86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412</v>
      </c>
      <c r="E31" s="72">
        <v>44111</v>
      </c>
      <c r="F31" s="73">
        <v>30.02</v>
      </c>
      <c r="G31" s="60"/>
      <c r="H31" s="191"/>
      <c r="I31" s="62">
        <f t="shared" si="10"/>
        <v>30.02</v>
      </c>
      <c r="J31" s="62"/>
      <c r="L31" s="63">
        <f t="shared" si="14"/>
        <v>30.02</v>
      </c>
      <c r="N31" s="172">
        <f t="shared" si="11"/>
        <v>22</v>
      </c>
      <c r="O31" s="95" t="s">
        <v>36</v>
      </c>
      <c r="P31" s="174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412</v>
      </c>
      <c r="U31" s="100">
        <f t="shared" si="16"/>
        <v>44111</v>
      </c>
      <c r="V31" s="101">
        <f t="shared" si="17"/>
        <v>30.02</v>
      </c>
      <c r="W31" s="102">
        <f t="shared" si="18"/>
        <v>0</v>
      </c>
      <c r="X31" s="103">
        <f t="shared" si="19"/>
        <v>30.02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304021</v>
      </c>
      <c r="E32" s="72">
        <v>44111</v>
      </c>
      <c r="F32" s="66">
        <v>263.72</v>
      </c>
      <c r="G32" s="60"/>
      <c r="H32" s="191"/>
      <c r="I32" s="62">
        <f t="shared" si="10"/>
        <v>263.72</v>
      </c>
      <c r="J32" s="62"/>
      <c r="L32" s="63">
        <f t="shared" si="14"/>
        <v>263.72</v>
      </c>
      <c r="N32" s="172">
        <f t="shared" si="11"/>
        <v>23</v>
      </c>
      <c r="O32" s="95" t="s">
        <v>36</v>
      </c>
      <c r="P32" s="174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304021</v>
      </c>
      <c r="U32" s="100">
        <f t="shared" si="16"/>
        <v>44111</v>
      </c>
      <c r="V32" s="101">
        <f t="shared" si="17"/>
        <v>263.72</v>
      </c>
      <c r="W32" s="102">
        <f t="shared" si="18"/>
        <v>0</v>
      </c>
      <c r="X32" s="103">
        <f t="shared" si="19"/>
        <v>263.72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64">
        <v>292</v>
      </c>
      <c r="E33" s="72">
        <v>44112</v>
      </c>
      <c r="F33" s="73">
        <v>139.02</v>
      </c>
      <c r="G33" s="60"/>
      <c r="H33" s="191"/>
      <c r="I33" s="62">
        <f t="shared" si="10"/>
        <v>139.02</v>
      </c>
      <c r="J33" s="62"/>
      <c r="L33" s="63">
        <f t="shared" si="14"/>
        <v>139.02</v>
      </c>
      <c r="N33" s="172">
        <f t="shared" si="11"/>
        <v>24</v>
      </c>
      <c r="O33" s="95" t="s">
        <v>36</v>
      </c>
      <c r="P33" s="174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292</v>
      </c>
      <c r="U33" s="100">
        <f t="shared" si="16"/>
        <v>44112</v>
      </c>
      <c r="V33" s="101">
        <f t="shared" si="17"/>
        <v>139.02</v>
      </c>
      <c r="W33" s="102">
        <f t="shared" si="18"/>
        <v>0</v>
      </c>
      <c r="X33" s="103">
        <f t="shared" si="19"/>
        <v>139.02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30</v>
      </c>
      <c r="E34" s="72">
        <v>44112</v>
      </c>
      <c r="F34" s="73">
        <v>116.05</v>
      </c>
      <c r="G34" s="60"/>
      <c r="H34" s="191"/>
      <c r="I34" s="62">
        <f t="shared" si="10"/>
        <v>116.05</v>
      </c>
      <c r="J34" s="62"/>
      <c r="L34" s="63">
        <f t="shared" si="14"/>
        <v>116.05</v>
      </c>
      <c r="N34" s="172">
        <f t="shared" si="11"/>
        <v>25</v>
      </c>
      <c r="O34" s="95" t="s">
        <v>36</v>
      </c>
      <c r="P34" s="174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30</v>
      </c>
      <c r="U34" s="100">
        <f t="shared" si="16"/>
        <v>44112</v>
      </c>
      <c r="V34" s="101">
        <f t="shared" si="17"/>
        <v>116.05</v>
      </c>
      <c r="W34" s="102">
        <f t="shared" si="18"/>
        <v>0</v>
      </c>
      <c r="X34" s="103">
        <f t="shared" si="19"/>
        <v>116.05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404</v>
      </c>
      <c r="E35" s="72">
        <v>44112</v>
      </c>
      <c r="F35" s="73">
        <v>189</v>
      </c>
      <c r="G35" s="60"/>
      <c r="H35" s="191"/>
      <c r="I35" s="62">
        <f t="shared" si="10"/>
        <v>189</v>
      </c>
      <c r="J35" s="62"/>
      <c r="L35" s="63">
        <f t="shared" si="14"/>
        <v>189</v>
      </c>
      <c r="N35" s="172">
        <f t="shared" si="11"/>
        <v>26</v>
      </c>
      <c r="O35" s="95" t="s">
        <v>36</v>
      </c>
      <c r="P35" s="174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404</v>
      </c>
      <c r="U35" s="100">
        <f t="shared" si="16"/>
        <v>44112</v>
      </c>
      <c r="V35" s="101">
        <f t="shared" si="17"/>
        <v>189</v>
      </c>
      <c r="W35" s="102">
        <f t="shared" si="18"/>
        <v>0</v>
      </c>
      <c r="X35" s="103">
        <f t="shared" si="19"/>
        <v>189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406</v>
      </c>
      <c r="E36" s="72">
        <v>44113</v>
      </c>
      <c r="F36" s="66">
        <v>218.23</v>
      </c>
      <c r="G36" s="60"/>
      <c r="H36" s="191"/>
      <c r="I36" s="62">
        <f t="shared" si="10"/>
        <v>218.23</v>
      </c>
      <c r="J36" s="62"/>
      <c r="L36" s="63">
        <f t="shared" si="14"/>
        <v>218.23</v>
      </c>
      <c r="N36" s="172">
        <f t="shared" si="11"/>
        <v>27</v>
      </c>
      <c r="O36" s="95" t="s">
        <v>36</v>
      </c>
      <c r="P36" s="174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406</v>
      </c>
      <c r="U36" s="100">
        <f t="shared" si="16"/>
        <v>44113</v>
      </c>
      <c r="V36" s="101">
        <f t="shared" si="17"/>
        <v>218.23</v>
      </c>
      <c r="W36" s="102">
        <f t="shared" si="18"/>
        <v>0</v>
      </c>
      <c r="X36" s="103">
        <f t="shared" si="19"/>
        <v>218.23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701500104</v>
      </c>
      <c r="E37" s="72">
        <v>44114</v>
      </c>
      <c r="F37" s="66">
        <v>256.75</v>
      </c>
      <c r="G37" s="60"/>
      <c r="H37" s="191"/>
      <c r="I37" s="62">
        <f t="shared" si="10"/>
        <v>256.75</v>
      </c>
      <c r="J37" s="62"/>
      <c r="L37" s="63">
        <f t="shared" si="14"/>
        <v>256.75</v>
      </c>
      <c r="N37" s="172">
        <f t="shared" si="11"/>
        <v>28</v>
      </c>
      <c r="O37" s="95" t="s">
        <v>36</v>
      </c>
      <c r="P37" s="174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701500104</v>
      </c>
      <c r="U37" s="100">
        <f t="shared" si="16"/>
        <v>44114</v>
      </c>
      <c r="V37" s="101">
        <f t="shared" si="17"/>
        <v>256.75</v>
      </c>
      <c r="W37" s="102">
        <f t="shared" si="18"/>
        <v>0</v>
      </c>
      <c r="X37" s="103">
        <f t="shared" si="19"/>
        <v>256.75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88</v>
      </c>
      <c r="E38" s="72">
        <v>44116</v>
      </c>
      <c r="F38" s="66">
        <v>93.74</v>
      </c>
      <c r="G38" s="60"/>
      <c r="H38" s="191"/>
      <c r="I38" s="62">
        <f t="shared" si="10"/>
        <v>93.74</v>
      </c>
      <c r="J38" s="62"/>
      <c r="L38" s="63">
        <f t="shared" si="14"/>
        <v>93.74</v>
      </c>
      <c r="N38" s="172">
        <f t="shared" si="11"/>
        <v>29</v>
      </c>
      <c r="O38" s="95" t="s">
        <v>36</v>
      </c>
      <c r="P38" s="174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88</v>
      </c>
      <c r="U38" s="100">
        <f t="shared" si="16"/>
        <v>44116</v>
      </c>
      <c r="V38" s="101">
        <f t="shared" si="17"/>
        <v>93.74</v>
      </c>
      <c r="W38" s="102">
        <f t="shared" si="18"/>
        <v>0</v>
      </c>
      <c r="X38" s="103">
        <f t="shared" si="19"/>
        <v>93.74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1026</v>
      </c>
      <c r="E39" s="72">
        <v>44117</v>
      </c>
      <c r="F39" s="66">
        <v>97.34</v>
      </c>
      <c r="G39" s="60"/>
      <c r="H39" s="191"/>
      <c r="I39" s="62">
        <f t="shared" si="10"/>
        <v>97.34</v>
      </c>
      <c r="J39" s="62"/>
      <c r="L39" s="63">
        <f t="shared" si="14"/>
        <v>97.34</v>
      </c>
      <c r="N39" s="172">
        <f t="shared" si="11"/>
        <v>30</v>
      </c>
      <c r="O39" s="95" t="s">
        <v>36</v>
      </c>
      <c r="P39" s="174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1026</v>
      </c>
      <c r="U39" s="100">
        <f t="shared" si="16"/>
        <v>44117</v>
      </c>
      <c r="V39" s="101">
        <f t="shared" si="17"/>
        <v>97.34</v>
      </c>
      <c r="W39" s="102">
        <f t="shared" si="18"/>
        <v>0</v>
      </c>
      <c r="X39" s="103">
        <f t="shared" si="19"/>
        <v>97.34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409</v>
      </c>
      <c r="E40" s="72">
        <v>44117</v>
      </c>
      <c r="F40" s="66">
        <v>80.16</v>
      </c>
      <c r="G40" s="60"/>
      <c r="H40" s="191"/>
      <c r="I40" s="62">
        <f t="shared" si="10"/>
        <v>80.16</v>
      </c>
      <c r="J40" s="62"/>
      <c r="L40" s="63">
        <f t="shared" si="14"/>
        <v>80.16</v>
      </c>
      <c r="N40" s="172">
        <f t="shared" si="11"/>
        <v>31</v>
      </c>
      <c r="O40" s="95" t="s">
        <v>36</v>
      </c>
      <c r="P40" s="174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409</v>
      </c>
      <c r="U40" s="100">
        <f t="shared" si="16"/>
        <v>44117</v>
      </c>
      <c r="V40" s="101">
        <f t="shared" si="17"/>
        <v>80.16</v>
      </c>
      <c r="W40" s="102">
        <f t="shared" si="18"/>
        <v>0</v>
      </c>
      <c r="X40" s="103">
        <f t="shared" si="19"/>
        <v>80.16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304022</v>
      </c>
      <c r="E41" s="72">
        <v>44117</v>
      </c>
      <c r="F41" s="66">
        <v>111.99</v>
      </c>
      <c r="G41" s="60"/>
      <c r="H41" s="191"/>
      <c r="I41" s="62">
        <f t="shared" si="10"/>
        <v>111.99</v>
      </c>
      <c r="J41" s="62"/>
      <c r="L41" s="63">
        <f t="shared" si="14"/>
        <v>111.99</v>
      </c>
      <c r="N41" s="172">
        <f t="shared" si="11"/>
        <v>32</v>
      </c>
      <c r="O41" s="95" t="s">
        <v>36</v>
      </c>
      <c r="P41" s="174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304022</v>
      </c>
      <c r="U41" s="100">
        <f t="shared" si="16"/>
        <v>44117</v>
      </c>
      <c r="V41" s="101">
        <f t="shared" si="17"/>
        <v>111.99</v>
      </c>
      <c r="W41" s="102">
        <f t="shared" si="18"/>
        <v>0</v>
      </c>
      <c r="X41" s="103">
        <f t="shared" si="19"/>
        <v>111.99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477</v>
      </c>
      <c r="E42" s="72">
        <v>44118</v>
      </c>
      <c r="F42" s="66">
        <v>186.36</v>
      </c>
      <c r="G42" s="60"/>
      <c r="H42" s="191"/>
      <c r="I42" s="62">
        <f t="shared" si="10"/>
        <v>186.36</v>
      </c>
      <c r="J42" s="62"/>
      <c r="L42" s="63">
        <f t="shared" si="14"/>
        <v>186.36</v>
      </c>
      <c r="N42" s="172">
        <f t="shared" si="11"/>
        <v>33</v>
      </c>
      <c r="O42" s="95" t="s">
        <v>36</v>
      </c>
      <c r="P42" s="174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477</v>
      </c>
      <c r="U42" s="100">
        <f t="shared" si="16"/>
        <v>44118</v>
      </c>
      <c r="V42" s="101">
        <f t="shared" si="17"/>
        <v>186.36</v>
      </c>
      <c r="W42" s="102">
        <f t="shared" si="18"/>
        <v>0</v>
      </c>
      <c r="X42" s="103">
        <f t="shared" si="19"/>
        <v>186.36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1046</v>
      </c>
      <c r="E43" s="72">
        <v>44119</v>
      </c>
      <c r="F43" s="128">
        <v>204.63</v>
      </c>
      <c r="G43" s="60"/>
      <c r="H43" s="191"/>
      <c r="I43" s="62">
        <f t="shared" si="10"/>
        <v>204.63</v>
      </c>
      <c r="J43" s="62"/>
      <c r="L43" s="63">
        <f t="shared" si="14"/>
        <v>204.63</v>
      </c>
      <c r="N43" s="172">
        <f t="shared" si="11"/>
        <v>34</v>
      </c>
      <c r="O43" s="95" t="s">
        <v>36</v>
      </c>
      <c r="P43" s="174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1046</v>
      </c>
      <c r="U43" s="100">
        <f t="shared" si="16"/>
        <v>44119</v>
      </c>
      <c r="V43" s="101">
        <f t="shared" si="17"/>
        <v>204.63</v>
      </c>
      <c r="W43" s="102">
        <f t="shared" si="18"/>
        <v>0</v>
      </c>
      <c r="X43" s="103">
        <f t="shared" si="19"/>
        <v>204.63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411</v>
      </c>
      <c r="E44" s="72">
        <v>44119</v>
      </c>
      <c r="F44" s="66">
        <v>157.17</v>
      </c>
      <c r="G44" s="60"/>
      <c r="H44" s="191"/>
      <c r="I44" s="62">
        <f t="shared" si="10"/>
        <v>157.17</v>
      </c>
      <c r="J44" s="62"/>
      <c r="L44" s="63">
        <f t="shared" si="14"/>
        <v>157.17</v>
      </c>
      <c r="N44" s="172">
        <f t="shared" si="11"/>
        <v>35</v>
      </c>
      <c r="O44" s="95" t="s">
        <v>36</v>
      </c>
      <c r="P44" s="174" t="s">
        <v>37</v>
      </c>
      <c r="Q44" s="96" t="s">
        <v>37</v>
      </c>
      <c r="R44" s="97" t="s">
        <v>48</v>
      </c>
      <c r="S44" s="98" t="s">
        <v>53</v>
      </c>
      <c r="T44" s="99">
        <f t="shared" si="15"/>
        <v>411</v>
      </c>
      <c r="U44" s="100">
        <f t="shared" si="16"/>
        <v>44119</v>
      </c>
      <c r="V44" s="101">
        <f t="shared" si="17"/>
        <v>157.17</v>
      </c>
      <c r="W44" s="102">
        <f t="shared" si="18"/>
        <v>0</v>
      </c>
      <c r="X44" s="103">
        <f t="shared" si="19"/>
        <v>157.17</v>
      </c>
      <c r="Y44" s="102">
        <f t="shared" si="20"/>
        <v>0</v>
      </c>
      <c r="Z44" s="104">
        <f t="shared" si="21"/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415</v>
      </c>
      <c r="E45" s="72">
        <v>44119</v>
      </c>
      <c r="F45" s="66">
        <v>89.2</v>
      </c>
      <c r="G45" s="60"/>
      <c r="H45" s="191"/>
      <c r="I45" s="62">
        <f t="shared" si="10"/>
        <v>89.2</v>
      </c>
      <c r="J45" s="62"/>
      <c r="L45" s="63">
        <f t="shared" si="14"/>
        <v>89.2</v>
      </c>
      <c r="N45" s="172">
        <f t="shared" si="11"/>
        <v>36</v>
      </c>
      <c r="O45" s="95" t="s">
        <v>36</v>
      </c>
      <c r="P45" s="174" t="s">
        <v>37</v>
      </c>
      <c r="Q45" s="96" t="s">
        <v>37</v>
      </c>
      <c r="R45" s="97" t="s">
        <v>48</v>
      </c>
      <c r="S45" s="98" t="s">
        <v>53</v>
      </c>
      <c r="T45" s="99">
        <f aca="true" t="shared" si="22" ref="T45:T56">D45</f>
        <v>415</v>
      </c>
      <c r="U45" s="100">
        <f aca="true" t="shared" si="23" ref="U45:U56">IF(E45=0,"0",E45)</f>
        <v>44119</v>
      </c>
      <c r="V45" s="101">
        <f aca="true" t="shared" si="24" ref="V45:V56">F45</f>
        <v>89.2</v>
      </c>
      <c r="W45" s="102">
        <f aca="true" t="shared" si="25" ref="W45:W56">V45-X45</f>
        <v>0</v>
      </c>
      <c r="X45" s="103">
        <f aca="true" t="shared" si="26" ref="X45:X56">I45</f>
        <v>89.2</v>
      </c>
      <c r="Y45" s="102">
        <f aca="true" t="shared" si="27" ref="Y45:Y56">G45+H45</f>
        <v>0</v>
      </c>
      <c r="Z45" s="104">
        <f aca="true" t="shared" si="28" ref="Z45:Z56">W45-Y45</f>
        <v>0</v>
      </c>
    </row>
    <row r="46" spans="1:26" s="35" customFormat="1" ht="12.75">
      <c r="A46" s="146">
        <f t="shared" si="12"/>
        <v>37</v>
      </c>
      <c r="B46" s="61" t="str">
        <f t="shared" si="13"/>
        <v>SPITAL JUDETEAN BAIA MARE</v>
      </c>
      <c r="C46" s="71"/>
      <c r="D46" s="71">
        <v>812</v>
      </c>
      <c r="E46" s="72">
        <v>44120</v>
      </c>
      <c r="F46" s="66">
        <v>79.31</v>
      </c>
      <c r="G46" s="60"/>
      <c r="H46" s="191"/>
      <c r="I46" s="62">
        <f t="shared" si="10"/>
        <v>79.31</v>
      </c>
      <c r="J46" s="62"/>
      <c r="L46" s="63">
        <f t="shared" si="14"/>
        <v>79.31</v>
      </c>
      <c r="N46" s="172">
        <f t="shared" si="11"/>
        <v>37</v>
      </c>
      <c r="O46" s="95" t="s">
        <v>36</v>
      </c>
      <c r="P46" s="174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812</v>
      </c>
      <c r="U46" s="100">
        <f t="shared" si="23"/>
        <v>44120</v>
      </c>
      <c r="V46" s="101">
        <f t="shared" si="24"/>
        <v>79.31</v>
      </c>
      <c r="W46" s="102">
        <f t="shared" si="25"/>
        <v>0</v>
      </c>
      <c r="X46" s="103">
        <f t="shared" si="26"/>
        <v>79.31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>N47</f>
        <v>38</v>
      </c>
      <c r="B47" s="61" t="str">
        <f>O47</f>
        <v>SPITAL JUDETEAN BAIA MARE</v>
      </c>
      <c r="C47" s="71"/>
      <c r="D47" s="71">
        <v>121</v>
      </c>
      <c r="E47" s="72">
        <v>44120</v>
      </c>
      <c r="F47" s="73">
        <v>155.5</v>
      </c>
      <c r="G47" s="60"/>
      <c r="H47" s="191"/>
      <c r="I47" s="62">
        <f t="shared" si="10"/>
        <v>155.5</v>
      </c>
      <c r="J47" s="62"/>
      <c r="L47" s="63">
        <f>F47</f>
        <v>155.5</v>
      </c>
      <c r="N47" s="172">
        <f t="shared" si="11"/>
        <v>38</v>
      </c>
      <c r="O47" s="95" t="s">
        <v>36</v>
      </c>
      <c r="P47" s="174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121</v>
      </c>
      <c r="U47" s="100">
        <f t="shared" si="23"/>
        <v>44120</v>
      </c>
      <c r="V47" s="101">
        <f t="shared" si="24"/>
        <v>155.5</v>
      </c>
      <c r="W47" s="102">
        <f t="shared" si="25"/>
        <v>0</v>
      </c>
      <c r="X47" s="103">
        <f t="shared" si="26"/>
        <v>155.5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t="shared" si="12"/>
        <v>39</v>
      </c>
      <c r="B48" s="61" t="str">
        <f t="shared" si="13"/>
        <v>SPITAL JUDETEAN BAIA MARE</v>
      </c>
      <c r="C48" s="71"/>
      <c r="D48" s="71">
        <v>122</v>
      </c>
      <c r="E48" s="72">
        <v>44120</v>
      </c>
      <c r="F48" s="73">
        <v>8.81</v>
      </c>
      <c r="G48" s="60"/>
      <c r="H48" s="191"/>
      <c r="I48" s="62">
        <f t="shared" si="10"/>
        <v>8.81</v>
      </c>
      <c r="J48" s="62"/>
      <c r="L48" s="63">
        <f t="shared" si="14"/>
        <v>8.81</v>
      </c>
      <c r="N48" s="172">
        <f t="shared" si="11"/>
        <v>39</v>
      </c>
      <c r="O48" s="95" t="s">
        <v>36</v>
      </c>
      <c r="P48" s="174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122</v>
      </c>
      <c r="U48" s="100">
        <f t="shared" si="23"/>
        <v>44120</v>
      </c>
      <c r="V48" s="101">
        <f t="shared" si="24"/>
        <v>8.81</v>
      </c>
      <c r="W48" s="102">
        <f t="shared" si="25"/>
        <v>0</v>
      </c>
      <c r="X48" s="103">
        <f t="shared" si="26"/>
        <v>8.81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aca="true" t="shared" si="29" ref="A49:B55">N49</f>
        <v>40</v>
      </c>
      <c r="B49" s="61" t="str">
        <f t="shared" si="29"/>
        <v>SPITAL JUDETEAN BAIA MARE</v>
      </c>
      <c r="C49" s="71"/>
      <c r="D49" s="64">
        <v>540</v>
      </c>
      <c r="E49" s="72">
        <v>44120</v>
      </c>
      <c r="F49" s="73">
        <v>92.28</v>
      </c>
      <c r="G49" s="60"/>
      <c r="H49" s="191"/>
      <c r="I49" s="62">
        <f t="shared" si="10"/>
        <v>92.28</v>
      </c>
      <c r="J49" s="62"/>
      <c r="L49" s="63">
        <f aca="true" t="shared" si="30" ref="L49:L56">F49</f>
        <v>92.28</v>
      </c>
      <c r="N49" s="172">
        <f t="shared" si="11"/>
        <v>40</v>
      </c>
      <c r="O49" s="95" t="s">
        <v>36</v>
      </c>
      <c r="P49" s="174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540</v>
      </c>
      <c r="U49" s="100">
        <f t="shared" si="23"/>
        <v>44120</v>
      </c>
      <c r="V49" s="101">
        <f t="shared" si="24"/>
        <v>92.28</v>
      </c>
      <c r="W49" s="102">
        <f t="shared" si="25"/>
        <v>0</v>
      </c>
      <c r="X49" s="103">
        <f t="shared" si="26"/>
        <v>92.28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418</v>
      </c>
      <c r="E50" s="72">
        <v>44120</v>
      </c>
      <c r="F50" s="66">
        <v>25.8</v>
      </c>
      <c r="G50" s="60"/>
      <c r="H50" s="191"/>
      <c r="I50" s="62">
        <f t="shared" si="10"/>
        <v>25.8</v>
      </c>
      <c r="J50" s="62"/>
      <c r="L50" s="63">
        <f t="shared" si="30"/>
        <v>25.8</v>
      </c>
      <c r="N50" s="172">
        <f t="shared" si="11"/>
        <v>41</v>
      </c>
      <c r="O50" s="95" t="s">
        <v>36</v>
      </c>
      <c r="P50" s="174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418</v>
      </c>
      <c r="U50" s="100">
        <f t="shared" si="23"/>
        <v>44120</v>
      </c>
      <c r="V50" s="101">
        <f t="shared" si="24"/>
        <v>25.8</v>
      </c>
      <c r="W50" s="102">
        <f t="shared" si="25"/>
        <v>0</v>
      </c>
      <c r="X50" s="103">
        <f t="shared" si="26"/>
        <v>25.8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417</v>
      </c>
      <c r="E51" s="72">
        <v>44120</v>
      </c>
      <c r="F51" s="66">
        <v>333.02</v>
      </c>
      <c r="G51" s="60"/>
      <c r="H51" s="191"/>
      <c r="I51" s="62">
        <f t="shared" si="10"/>
        <v>333.02</v>
      </c>
      <c r="J51" s="62"/>
      <c r="L51" s="63">
        <f t="shared" si="30"/>
        <v>333.02</v>
      </c>
      <c r="N51" s="172">
        <f t="shared" si="11"/>
        <v>42</v>
      </c>
      <c r="O51" s="95" t="s">
        <v>36</v>
      </c>
      <c r="P51" s="174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417</v>
      </c>
      <c r="U51" s="100">
        <f t="shared" si="23"/>
        <v>44120</v>
      </c>
      <c r="V51" s="101">
        <f t="shared" si="24"/>
        <v>333.02</v>
      </c>
      <c r="W51" s="102">
        <f t="shared" si="25"/>
        <v>0</v>
      </c>
      <c r="X51" s="103">
        <f t="shared" si="26"/>
        <v>333.02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303</v>
      </c>
      <c r="E52" s="72">
        <v>44123</v>
      </c>
      <c r="F52" s="66">
        <v>86.94</v>
      </c>
      <c r="G52" s="60"/>
      <c r="H52" s="191"/>
      <c r="I52" s="62">
        <f t="shared" si="10"/>
        <v>86.94</v>
      </c>
      <c r="J52" s="62"/>
      <c r="L52" s="63">
        <f t="shared" si="30"/>
        <v>86.94</v>
      </c>
      <c r="N52" s="172">
        <f t="shared" si="11"/>
        <v>43</v>
      </c>
      <c r="O52" s="95" t="s">
        <v>36</v>
      </c>
      <c r="P52" s="174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303</v>
      </c>
      <c r="U52" s="100">
        <f t="shared" si="23"/>
        <v>44123</v>
      </c>
      <c r="V52" s="101">
        <f t="shared" si="24"/>
        <v>86.94</v>
      </c>
      <c r="W52" s="102">
        <f t="shared" si="25"/>
        <v>0</v>
      </c>
      <c r="X52" s="103">
        <f t="shared" si="26"/>
        <v>86.94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2193</v>
      </c>
      <c r="E53" s="72">
        <v>44123</v>
      </c>
      <c r="F53" s="66">
        <v>234.23</v>
      </c>
      <c r="G53" s="60"/>
      <c r="H53" s="191"/>
      <c r="I53" s="62">
        <f t="shared" si="10"/>
        <v>234.23</v>
      </c>
      <c r="J53" s="62"/>
      <c r="L53" s="63">
        <f t="shared" si="30"/>
        <v>234.23</v>
      </c>
      <c r="N53" s="172">
        <f t="shared" si="11"/>
        <v>44</v>
      </c>
      <c r="O53" s="95" t="s">
        <v>36</v>
      </c>
      <c r="P53" s="174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2193</v>
      </c>
      <c r="U53" s="100">
        <f t="shared" si="23"/>
        <v>44123</v>
      </c>
      <c r="V53" s="101">
        <f t="shared" si="24"/>
        <v>234.23</v>
      </c>
      <c r="W53" s="102">
        <f t="shared" si="25"/>
        <v>0</v>
      </c>
      <c r="X53" s="103">
        <f t="shared" si="26"/>
        <v>234.23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64">
        <v>420</v>
      </c>
      <c r="E54" s="72">
        <v>44123</v>
      </c>
      <c r="F54" s="73">
        <v>23.2</v>
      </c>
      <c r="G54" s="60"/>
      <c r="H54" s="191"/>
      <c r="I54" s="62">
        <f t="shared" si="10"/>
        <v>23.2</v>
      </c>
      <c r="J54" s="62"/>
      <c r="L54" s="63">
        <f t="shared" si="30"/>
        <v>23.2</v>
      </c>
      <c r="N54" s="172">
        <f t="shared" si="11"/>
        <v>45</v>
      </c>
      <c r="O54" s="95" t="s">
        <v>36</v>
      </c>
      <c r="P54" s="174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420</v>
      </c>
      <c r="U54" s="100">
        <f t="shared" si="23"/>
        <v>44123</v>
      </c>
      <c r="V54" s="101">
        <f t="shared" si="24"/>
        <v>23.2</v>
      </c>
      <c r="W54" s="102">
        <f t="shared" si="25"/>
        <v>0</v>
      </c>
      <c r="X54" s="103">
        <f t="shared" si="26"/>
        <v>23.2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 t="shared" si="29"/>
        <v>46</v>
      </c>
      <c r="B55" s="61" t="str">
        <f t="shared" si="29"/>
        <v>SPITAL JUDETEAN BAIA MARE</v>
      </c>
      <c r="C55" s="71"/>
      <c r="D55" s="71">
        <v>425</v>
      </c>
      <c r="E55" s="72">
        <v>44125</v>
      </c>
      <c r="F55" s="73">
        <v>85.01</v>
      </c>
      <c r="G55" s="60"/>
      <c r="H55" s="191"/>
      <c r="I55" s="62">
        <f t="shared" si="10"/>
        <v>85.01</v>
      </c>
      <c r="J55" s="62"/>
      <c r="L55" s="63">
        <f t="shared" si="30"/>
        <v>85.01</v>
      </c>
      <c r="N55" s="172">
        <f t="shared" si="11"/>
        <v>46</v>
      </c>
      <c r="O55" s="95" t="s">
        <v>36</v>
      </c>
      <c r="P55" s="174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425</v>
      </c>
      <c r="U55" s="100">
        <f t="shared" si="23"/>
        <v>44125</v>
      </c>
      <c r="V55" s="101">
        <f t="shared" si="24"/>
        <v>85.01</v>
      </c>
      <c r="W55" s="102">
        <f t="shared" si="25"/>
        <v>0</v>
      </c>
      <c r="X55" s="103">
        <f t="shared" si="26"/>
        <v>85.01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>N56</f>
        <v>47</v>
      </c>
      <c r="B56" s="61" t="str">
        <f>O56</f>
        <v>SPITAL JUDETEAN BAIA MARE</v>
      </c>
      <c r="C56" s="71"/>
      <c r="D56" s="71">
        <v>817</v>
      </c>
      <c r="E56" s="72">
        <v>44124</v>
      </c>
      <c r="F56" s="73">
        <v>47.02</v>
      </c>
      <c r="G56" s="60"/>
      <c r="H56" s="191"/>
      <c r="I56" s="62">
        <f t="shared" si="10"/>
        <v>47.02</v>
      </c>
      <c r="J56" s="62"/>
      <c r="L56" s="63">
        <f t="shared" si="30"/>
        <v>47.02</v>
      </c>
      <c r="N56" s="172">
        <f t="shared" si="11"/>
        <v>47</v>
      </c>
      <c r="O56" s="95" t="s">
        <v>36</v>
      </c>
      <c r="P56" s="174" t="s">
        <v>37</v>
      </c>
      <c r="Q56" s="96" t="s">
        <v>37</v>
      </c>
      <c r="R56" s="97" t="s">
        <v>48</v>
      </c>
      <c r="S56" s="98" t="s">
        <v>53</v>
      </c>
      <c r="T56" s="99">
        <f t="shared" si="22"/>
        <v>817</v>
      </c>
      <c r="U56" s="100">
        <f t="shared" si="23"/>
        <v>44124</v>
      </c>
      <c r="V56" s="101">
        <f t="shared" si="24"/>
        <v>47.02</v>
      </c>
      <c r="W56" s="102">
        <f t="shared" si="25"/>
        <v>0</v>
      </c>
      <c r="X56" s="103">
        <f t="shared" si="26"/>
        <v>47.02</v>
      </c>
      <c r="Y56" s="102">
        <f t="shared" si="27"/>
        <v>0</v>
      </c>
      <c r="Z56" s="104">
        <f t="shared" si="28"/>
        <v>0</v>
      </c>
    </row>
    <row r="57" spans="1:26" s="35" customFormat="1" ht="12.75">
      <c r="A57" s="146">
        <f aca="true" t="shared" si="31" ref="A57:A63">N57</f>
        <v>48</v>
      </c>
      <c r="B57" s="61" t="str">
        <f aca="true" t="shared" si="32" ref="B57:B63">O57</f>
        <v>SPITAL JUDETEAN BAIA MARE</v>
      </c>
      <c r="C57" s="71"/>
      <c r="D57" s="71">
        <v>34</v>
      </c>
      <c r="E57" s="72">
        <v>44124</v>
      </c>
      <c r="F57" s="66">
        <v>453.53</v>
      </c>
      <c r="G57" s="60"/>
      <c r="H57" s="191"/>
      <c r="I57" s="62">
        <f t="shared" si="10"/>
        <v>453.53</v>
      </c>
      <c r="J57" s="62"/>
      <c r="L57" s="63">
        <f>F57</f>
        <v>453.53</v>
      </c>
      <c r="N57" s="172">
        <f t="shared" si="11"/>
        <v>48</v>
      </c>
      <c r="O57" s="95" t="s">
        <v>36</v>
      </c>
      <c r="P57" s="174" t="s">
        <v>37</v>
      </c>
      <c r="Q57" s="96" t="s">
        <v>37</v>
      </c>
      <c r="R57" s="97" t="s">
        <v>48</v>
      </c>
      <c r="S57" s="98" t="s">
        <v>53</v>
      </c>
      <c r="T57" s="99">
        <f>D57</f>
        <v>34</v>
      </c>
      <c r="U57" s="100">
        <f>IF(E57=0,"0",E57)</f>
        <v>44124</v>
      </c>
      <c r="V57" s="101">
        <f>F57</f>
        <v>453.53</v>
      </c>
      <c r="W57" s="102">
        <f>V57-X57</f>
        <v>0</v>
      </c>
      <c r="X57" s="103">
        <f>I57</f>
        <v>453.53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422</v>
      </c>
      <c r="E58" s="72">
        <v>44124</v>
      </c>
      <c r="F58" s="66">
        <v>51.67</v>
      </c>
      <c r="G58" s="60"/>
      <c r="H58" s="191"/>
      <c r="I58" s="62">
        <f t="shared" si="10"/>
        <v>51.67</v>
      </c>
      <c r="J58" s="62"/>
      <c r="L58" s="63">
        <f>F58</f>
        <v>51.67</v>
      </c>
      <c r="N58" s="172">
        <f t="shared" si="11"/>
        <v>49</v>
      </c>
      <c r="O58" s="95" t="s">
        <v>36</v>
      </c>
      <c r="P58" s="174" t="s">
        <v>37</v>
      </c>
      <c r="Q58" s="96" t="s">
        <v>37</v>
      </c>
      <c r="R58" s="97" t="s">
        <v>48</v>
      </c>
      <c r="S58" s="98" t="s">
        <v>53</v>
      </c>
      <c r="T58" s="99">
        <f>D58</f>
        <v>422</v>
      </c>
      <c r="U58" s="100">
        <f>IF(E58=0,"0",E58)</f>
        <v>44124</v>
      </c>
      <c r="V58" s="101">
        <f>F58</f>
        <v>51.67</v>
      </c>
      <c r="W58" s="102">
        <f>V58-X58</f>
        <v>0</v>
      </c>
      <c r="X58" s="103">
        <f>I58</f>
        <v>51.67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423</v>
      </c>
      <c r="E59" s="72">
        <v>44124</v>
      </c>
      <c r="F59" s="66">
        <v>169.76</v>
      </c>
      <c r="G59" s="60"/>
      <c r="H59" s="191"/>
      <c r="I59" s="62">
        <f t="shared" si="10"/>
        <v>169.76</v>
      </c>
      <c r="J59" s="62"/>
      <c r="L59" s="63">
        <f>F59</f>
        <v>169.76</v>
      </c>
      <c r="N59" s="172">
        <f t="shared" si="11"/>
        <v>50</v>
      </c>
      <c r="O59" s="95" t="s">
        <v>36</v>
      </c>
      <c r="P59" s="174" t="s">
        <v>37</v>
      </c>
      <c r="Q59" s="96" t="s">
        <v>37</v>
      </c>
      <c r="R59" s="97" t="s">
        <v>48</v>
      </c>
      <c r="S59" s="98" t="s">
        <v>53</v>
      </c>
      <c r="T59" s="99">
        <f>D59</f>
        <v>423</v>
      </c>
      <c r="U59" s="100">
        <f>IF(E59=0,"0",E59)</f>
        <v>44124</v>
      </c>
      <c r="V59" s="101">
        <f>F59</f>
        <v>169.76</v>
      </c>
      <c r="W59" s="102">
        <f>V59-X59</f>
        <v>0</v>
      </c>
      <c r="X59" s="103">
        <f>I59</f>
        <v>169.76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424</v>
      </c>
      <c r="E60" s="72">
        <v>44124</v>
      </c>
      <c r="F60" s="66">
        <v>131.61</v>
      </c>
      <c r="G60" s="60"/>
      <c r="H60" s="191"/>
      <c r="I60" s="62">
        <f t="shared" si="10"/>
        <v>131.61</v>
      </c>
      <c r="J60" s="62"/>
      <c r="L60" s="63">
        <f>F60</f>
        <v>131.61</v>
      </c>
      <c r="N60" s="172">
        <f t="shared" si="11"/>
        <v>51</v>
      </c>
      <c r="O60" s="95" t="s">
        <v>36</v>
      </c>
      <c r="P60" s="174" t="s">
        <v>37</v>
      </c>
      <c r="Q60" s="96" t="s">
        <v>37</v>
      </c>
      <c r="R60" s="97" t="s">
        <v>48</v>
      </c>
      <c r="S60" s="98" t="s">
        <v>53</v>
      </c>
      <c r="T60" s="99">
        <f>D60</f>
        <v>424</v>
      </c>
      <c r="U60" s="100">
        <f>IF(E60=0,"0",E60)</f>
        <v>44124</v>
      </c>
      <c r="V60" s="101">
        <f>F60</f>
        <v>131.61</v>
      </c>
      <c r="W60" s="102">
        <f>V60-X60</f>
        <v>0</v>
      </c>
      <c r="X60" s="103">
        <f>I60</f>
        <v>131.61</v>
      </c>
      <c r="Y60" s="102">
        <f>G60+H60</f>
        <v>0</v>
      </c>
      <c r="Z60" s="104">
        <f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425</v>
      </c>
      <c r="E61" s="72">
        <v>44124</v>
      </c>
      <c r="F61" s="66">
        <v>350.36</v>
      </c>
      <c r="G61" s="60"/>
      <c r="H61" s="191"/>
      <c r="I61" s="62">
        <f t="shared" si="10"/>
        <v>350.36</v>
      </c>
      <c r="J61" s="62"/>
      <c r="L61" s="63">
        <f aca="true" t="shared" si="33" ref="L61:L80">F61</f>
        <v>350.36</v>
      </c>
      <c r="N61" s="172">
        <f t="shared" si="11"/>
        <v>52</v>
      </c>
      <c r="O61" s="95" t="s">
        <v>36</v>
      </c>
      <c r="P61" s="174" t="s">
        <v>37</v>
      </c>
      <c r="Q61" s="96" t="s">
        <v>37</v>
      </c>
      <c r="R61" s="97" t="s">
        <v>48</v>
      </c>
      <c r="S61" s="98" t="s">
        <v>53</v>
      </c>
      <c r="T61" s="99">
        <f aca="true" t="shared" si="34" ref="T61:T80">D61</f>
        <v>425</v>
      </c>
      <c r="U61" s="100">
        <f aca="true" t="shared" si="35" ref="U61:U80">IF(E61=0,"0",E61)</f>
        <v>44124</v>
      </c>
      <c r="V61" s="101">
        <f aca="true" t="shared" si="36" ref="V61:V80">F61</f>
        <v>350.36</v>
      </c>
      <c r="W61" s="102">
        <f aca="true" t="shared" si="37" ref="W61:W80">V61-X61</f>
        <v>0</v>
      </c>
      <c r="X61" s="103">
        <f aca="true" t="shared" si="38" ref="X61:X80">I61</f>
        <v>350.36</v>
      </c>
      <c r="Y61" s="102">
        <f aca="true" t="shared" si="39" ref="Y61:Y80">G61+H61</f>
        <v>0</v>
      </c>
      <c r="Z61" s="104">
        <f aca="true" t="shared" si="40" ref="Z61:Z80">W61-Y61</f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421</v>
      </c>
      <c r="E62" s="72">
        <v>44124</v>
      </c>
      <c r="F62" s="66">
        <v>57.86</v>
      </c>
      <c r="G62" s="60"/>
      <c r="H62" s="191"/>
      <c r="I62" s="62">
        <f t="shared" si="10"/>
        <v>57.86</v>
      </c>
      <c r="J62" s="62"/>
      <c r="L62" s="63">
        <f t="shared" si="33"/>
        <v>57.86</v>
      </c>
      <c r="N62" s="172">
        <f t="shared" si="11"/>
        <v>53</v>
      </c>
      <c r="O62" s="95" t="s">
        <v>36</v>
      </c>
      <c r="P62" s="174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421</v>
      </c>
      <c r="U62" s="100">
        <f t="shared" si="35"/>
        <v>44124</v>
      </c>
      <c r="V62" s="101">
        <f t="shared" si="36"/>
        <v>57.86</v>
      </c>
      <c r="W62" s="102">
        <f t="shared" si="37"/>
        <v>0</v>
      </c>
      <c r="X62" s="103">
        <f t="shared" si="38"/>
        <v>57.86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 t="shared" si="31"/>
        <v>54</v>
      </c>
      <c r="B63" s="61" t="str">
        <f t="shared" si="32"/>
        <v>SPITAL JUDETEAN BAIA MARE</v>
      </c>
      <c r="C63" s="71"/>
      <c r="D63" s="71">
        <v>818</v>
      </c>
      <c r="E63" s="72">
        <v>44125</v>
      </c>
      <c r="F63" s="66">
        <v>181.83</v>
      </c>
      <c r="G63" s="60"/>
      <c r="H63" s="191"/>
      <c r="I63" s="62">
        <f t="shared" si="10"/>
        <v>181.83</v>
      </c>
      <c r="J63" s="62"/>
      <c r="L63" s="63">
        <f t="shared" si="33"/>
        <v>181.83</v>
      </c>
      <c r="N63" s="172">
        <f t="shared" si="11"/>
        <v>54</v>
      </c>
      <c r="O63" s="95" t="s">
        <v>36</v>
      </c>
      <c r="P63" s="174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818</v>
      </c>
      <c r="U63" s="100">
        <f t="shared" si="35"/>
        <v>44125</v>
      </c>
      <c r="V63" s="101">
        <f t="shared" si="36"/>
        <v>181.83</v>
      </c>
      <c r="W63" s="102">
        <f t="shared" si="37"/>
        <v>0</v>
      </c>
      <c r="X63" s="103">
        <f t="shared" si="38"/>
        <v>181.83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426</v>
      </c>
      <c r="E64" s="72">
        <v>44126</v>
      </c>
      <c r="F64" s="66">
        <v>29.87</v>
      </c>
      <c r="G64" s="60"/>
      <c r="H64" s="191"/>
      <c r="I64" s="62">
        <f t="shared" si="10"/>
        <v>29.87</v>
      </c>
      <c r="J64" s="62"/>
      <c r="L64" s="63">
        <f t="shared" si="33"/>
        <v>29.87</v>
      </c>
      <c r="N64" s="172">
        <f t="shared" si="11"/>
        <v>55</v>
      </c>
      <c r="O64" s="95" t="s">
        <v>36</v>
      </c>
      <c r="P64" s="174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426</v>
      </c>
      <c r="U64" s="100">
        <f t="shared" si="35"/>
        <v>44126</v>
      </c>
      <c r="V64" s="101">
        <f t="shared" si="36"/>
        <v>29.87</v>
      </c>
      <c r="W64" s="102">
        <f t="shared" si="37"/>
        <v>0</v>
      </c>
      <c r="X64" s="103">
        <f t="shared" si="38"/>
        <v>29.87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>N65</f>
        <v>56</v>
      </c>
      <c r="B65" s="61" t="str">
        <f>O65</f>
        <v>SPITAL JUDETEAN BAIA MARE</v>
      </c>
      <c r="C65" s="71"/>
      <c r="D65" s="71">
        <v>427</v>
      </c>
      <c r="E65" s="72">
        <v>44126</v>
      </c>
      <c r="F65" s="66">
        <v>112.47</v>
      </c>
      <c r="G65" s="60"/>
      <c r="H65" s="191"/>
      <c r="I65" s="62">
        <f t="shared" si="10"/>
        <v>112.47</v>
      </c>
      <c r="J65" s="62"/>
      <c r="L65" s="63">
        <f t="shared" si="33"/>
        <v>112.47</v>
      </c>
      <c r="N65" s="172">
        <f t="shared" si="11"/>
        <v>56</v>
      </c>
      <c r="O65" s="95" t="s">
        <v>36</v>
      </c>
      <c r="P65" s="174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427</v>
      </c>
      <c r="U65" s="100">
        <f t="shared" si="35"/>
        <v>44126</v>
      </c>
      <c r="V65" s="101">
        <f t="shared" si="36"/>
        <v>112.47</v>
      </c>
      <c r="W65" s="102">
        <f t="shared" si="37"/>
        <v>0</v>
      </c>
      <c r="X65" s="103">
        <f t="shared" si="38"/>
        <v>112.47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aca="true" t="shared" si="41" ref="A66:A75">N66</f>
        <v>57</v>
      </c>
      <c r="B66" s="61" t="str">
        <f aca="true" t="shared" si="42" ref="B66:B75">O66</f>
        <v>SPITAL JUDETEAN BAIA MARE</v>
      </c>
      <c r="C66" s="71"/>
      <c r="D66" s="71">
        <v>427</v>
      </c>
      <c r="E66" s="72">
        <v>44126</v>
      </c>
      <c r="F66" s="66">
        <v>112.82</v>
      </c>
      <c r="G66" s="60"/>
      <c r="H66" s="191"/>
      <c r="I66" s="62">
        <f t="shared" si="10"/>
        <v>112.82</v>
      </c>
      <c r="J66" s="62"/>
      <c r="L66" s="63">
        <f t="shared" si="33"/>
        <v>112.82</v>
      </c>
      <c r="N66" s="172">
        <f t="shared" si="11"/>
        <v>57</v>
      </c>
      <c r="O66" s="95" t="s">
        <v>36</v>
      </c>
      <c r="P66" s="174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427</v>
      </c>
      <c r="U66" s="100">
        <f t="shared" si="35"/>
        <v>44126</v>
      </c>
      <c r="V66" s="101">
        <f t="shared" si="36"/>
        <v>112.82</v>
      </c>
      <c r="W66" s="102">
        <f t="shared" si="37"/>
        <v>0</v>
      </c>
      <c r="X66" s="103">
        <f t="shared" si="38"/>
        <v>112.82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1227167</v>
      </c>
      <c r="E67" s="72">
        <v>44126</v>
      </c>
      <c r="F67" s="66">
        <v>43.8</v>
      </c>
      <c r="G67" s="60"/>
      <c r="H67" s="191"/>
      <c r="I67" s="62">
        <f t="shared" si="10"/>
        <v>43.8</v>
      </c>
      <c r="J67" s="62"/>
      <c r="L67" s="63">
        <f t="shared" si="33"/>
        <v>43.8</v>
      </c>
      <c r="N67" s="172">
        <f t="shared" si="11"/>
        <v>58</v>
      </c>
      <c r="O67" s="95" t="s">
        <v>36</v>
      </c>
      <c r="P67" s="174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1227167</v>
      </c>
      <c r="U67" s="100">
        <f t="shared" si="35"/>
        <v>44126</v>
      </c>
      <c r="V67" s="101">
        <f t="shared" si="36"/>
        <v>43.8</v>
      </c>
      <c r="W67" s="102">
        <f t="shared" si="37"/>
        <v>0</v>
      </c>
      <c r="X67" s="103">
        <f t="shared" si="38"/>
        <v>43.8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96</v>
      </c>
      <c r="E68" s="72">
        <v>44127</v>
      </c>
      <c r="F68" s="66">
        <v>168.74</v>
      </c>
      <c r="G68" s="60"/>
      <c r="H68" s="191"/>
      <c r="I68" s="62">
        <f t="shared" si="10"/>
        <v>168.74</v>
      </c>
      <c r="J68" s="62"/>
      <c r="L68" s="63">
        <f t="shared" si="33"/>
        <v>168.74</v>
      </c>
      <c r="N68" s="172">
        <f t="shared" si="11"/>
        <v>59</v>
      </c>
      <c r="O68" s="95" t="s">
        <v>36</v>
      </c>
      <c r="P68" s="174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96</v>
      </c>
      <c r="U68" s="100">
        <f t="shared" si="35"/>
        <v>44127</v>
      </c>
      <c r="V68" s="101">
        <f t="shared" si="36"/>
        <v>168.74</v>
      </c>
      <c r="W68" s="102">
        <f t="shared" si="37"/>
        <v>0</v>
      </c>
      <c r="X68" s="103">
        <f t="shared" si="38"/>
        <v>168.74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1081</v>
      </c>
      <c r="E69" s="72">
        <v>44127</v>
      </c>
      <c r="F69" s="66">
        <v>444.91</v>
      </c>
      <c r="G69" s="60"/>
      <c r="H69" s="191"/>
      <c r="I69" s="62">
        <f t="shared" si="10"/>
        <v>444.91</v>
      </c>
      <c r="J69" s="62"/>
      <c r="L69" s="63">
        <f t="shared" si="33"/>
        <v>444.91</v>
      </c>
      <c r="N69" s="172">
        <f t="shared" si="11"/>
        <v>60</v>
      </c>
      <c r="O69" s="95" t="s">
        <v>36</v>
      </c>
      <c r="P69" s="174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1081</v>
      </c>
      <c r="U69" s="100">
        <f t="shared" si="35"/>
        <v>44127</v>
      </c>
      <c r="V69" s="101">
        <f t="shared" si="36"/>
        <v>444.91</v>
      </c>
      <c r="W69" s="102">
        <f t="shared" si="37"/>
        <v>0</v>
      </c>
      <c r="X69" s="103">
        <f t="shared" si="38"/>
        <v>444.91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2209</v>
      </c>
      <c r="E70" s="72">
        <v>44127</v>
      </c>
      <c r="F70" s="66">
        <v>39.26</v>
      </c>
      <c r="G70" s="60"/>
      <c r="H70" s="191"/>
      <c r="I70" s="62">
        <f t="shared" si="10"/>
        <v>39.26</v>
      </c>
      <c r="J70" s="62"/>
      <c r="L70" s="63">
        <f t="shared" si="33"/>
        <v>39.26</v>
      </c>
      <c r="N70" s="172">
        <f t="shared" si="11"/>
        <v>61</v>
      </c>
      <c r="O70" s="95" t="s">
        <v>36</v>
      </c>
      <c r="P70" s="174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2209</v>
      </c>
      <c r="U70" s="100">
        <f t="shared" si="35"/>
        <v>44127</v>
      </c>
      <c r="V70" s="101">
        <f t="shared" si="36"/>
        <v>39.26</v>
      </c>
      <c r="W70" s="102">
        <f t="shared" si="37"/>
        <v>0</v>
      </c>
      <c r="X70" s="103">
        <f t="shared" si="38"/>
        <v>39.26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429</v>
      </c>
      <c r="E71" s="72">
        <v>44127</v>
      </c>
      <c r="F71" s="66">
        <v>99.14</v>
      </c>
      <c r="G71" s="60"/>
      <c r="H71" s="191"/>
      <c r="I71" s="62">
        <f t="shared" si="10"/>
        <v>99.14</v>
      </c>
      <c r="J71" s="62"/>
      <c r="L71" s="63">
        <f t="shared" si="33"/>
        <v>99.14</v>
      </c>
      <c r="N71" s="172">
        <f t="shared" si="11"/>
        <v>62</v>
      </c>
      <c r="O71" s="95" t="s">
        <v>36</v>
      </c>
      <c r="P71" s="174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429</v>
      </c>
      <c r="U71" s="100">
        <f t="shared" si="35"/>
        <v>44127</v>
      </c>
      <c r="V71" s="101">
        <f t="shared" si="36"/>
        <v>99.14</v>
      </c>
      <c r="W71" s="102">
        <f t="shared" si="37"/>
        <v>0</v>
      </c>
      <c r="X71" s="103">
        <f t="shared" si="38"/>
        <v>99.14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431</v>
      </c>
      <c r="E72" s="72">
        <v>44128</v>
      </c>
      <c r="F72" s="66">
        <v>169.36</v>
      </c>
      <c r="G72" s="60"/>
      <c r="H72" s="191"/>
      <c r="I72" s="62">
        <f t="shared" si="10"/>
        <v>169.36</v>
      </c>
      <c r="J72" s="62"/>
      <c r="L72" s="63">
        <f t="shared" si="33"/>
        <v>169.36</v>
      </c>
      <c r="N72" s="172">
        <f t="shared" si="11"/>
        <v>63</v>
      </c>
      <c r="O72" s="95" t="s">
        <v>36</v>
      </c>
      <c r="P72" s="174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431</v>
      </c>
      <c r="U72" s="100">
        <f t="shared" si="35"/>
        <v>44128</v>
      </c>
      <c r="V72" s="101">
        <f t="shared" si="36"/>
        <v>169.36</v>
      </c>
      <c r="W72" s="102">
        <f t="shared" si="37"/>
        <v>0</v>
      </c>
      <c r="X72" s="103">
        <f t="shared" si="38"/>
        <v>169.36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432</v>
      </c>
      <c r="E73" s="72">
        <v>44128</v>
      </c>
      <c r="F73" s="66">
        <v>79.78</v>
      </c>
      <c r="G73" s="60"/>
      <c r="H73" s="191"/>
      <c r="I73" s="62">
        <f t="shared" si="10"/>
        <v>79.78</v>
      </c>
      <c r="J73" s="62"/>
      <c r="L73" s="63">
        <f t="shared" si="33"/>
        <v>79.78</v>
      </c>
      <c r="N73" s="172">
        <f t="shared" si="11"/>
        <v>64</v>
      </c>
      <c r="O73" s="95" t="s">
        <v>36</v>
      </c>
      <c r="P73" s="174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432</v>
      </c>
      <c r="U73" s="100">
        <f t="shared" si="35"/>
        <v>44128</v>
      </c>
      <c r="V73" s="101">
        <f t="shared" si="36"/>
        <v>79.78</v>
      </c>
      <c r="W73" s="102">
        <f t="shared" si="37"/>
        <v>0</v>
      </c>
      <c r="X73" s="103">
        <f t="shared" si="38"/>
        <v>79.78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1233</v>
      </c>
      <c r="E74" s="72">
        <v>44099</v>
      </c>
      <c r="F74" s="66">
        <v>212.61</v>
      </c>
      <c r="G74" s="60"/>
      <c r="H74" s="191"/>
      <c r="I74" s="62">
        <f t="shared" si="10"/>
        <v>212.61</v>
      </c>
      <c r="J74" s="62"/>
      <c r="L74" s="63">
        <f t="shared" si="33"/>
        <v>212.61</v>
      </c>
      <c r="N74" s="172">
        <f t="shared" si="11"/>
        <v>65</v>
      </c>
      <c r="O74" s="95" t="s">
        <v>36</v>
      </c>
      <c r="P74" s="174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1233</v>
      </c>
      <c r="U74" s="100">
        <f t="shared" si="35"/>
        <v>44099</v>
      </c>
      <c r="V74" s="101">
        <f t="shared" si="36"/>
        <v>212.61</v>
      </c>
      <c r="W74" s="102">
        <f t="shared" si="37"/>
        <v>0</v>
      </c>
      <c r="X74" s="103">
        <f t="shared" si="38"/>
        <v>212.61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t="shared" si="41"/>
        <v>66</v>
      </c>
      <c r="B75" s="61" t="str">
        <f t="shared" si="42"/>
        <v>SPITAL JUDETEAN BAIA MARE</v>
      </c>
      <c r="C75" s="71"/>
      <c r="D75" s="71">
        <v>360</v>
      </c>
      <c r="E75" s="72">
        <v>44130</v>
      </c>
      <c r="F75" s="66">
        <v>81.24</v>
      </c>
      <c r="G75" s="60"/>
      <c r="H75" s="191"/>
      <c r="I75" s="62">
        <f t="shared" si="10"/>
        <v>81.24</v>
      </c>
      <c r="J75" s="62"/>
      <c r="L75" s="63">
        <f t="shared" si="33"/>
        <v>81.24</v>
      </c>
      <c r="N75" s="172">
        <f t="shared" si="11"/>
        <v>66</v>
      </c>
      <c r="O75" s="95" t="s">
        <v>36</v>
      </c>
      <c r="P75" s="174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360</v>
      </c>
      <c r="U75" s="100">
        <f t="shared" si="35"/>
        <v>44130</v>
      </c>
      <c r="V75" s="101">
        <f t="shared" si="36"/>
        <v>81.24</v>
      </c>
      <c r="W75" s="102">
        <f t="shared" si="37"/>
        <v>0</v>
      </c>
      <c r="X75" s="103">
        <f t="shared" si="38"/>
        <v>81.24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aca="true" t="shared" si="43" ref="A76:B80">N76</f>
        <v>67</v>
      </c>
      <c r="B76" s="61" t="str">
        <f t="shared" si="43"/>
        <v>SPITAL JUDETEAN BAIA MARE</v>
      </c>
      <c r="C76" s="71"/>
      <c r="D76" s="71">
        <v>232</v>
      </c>
      <c r="E76" s="72">
        <v>44130</v>
      </c>
      <c r="F76" s="66">
        <v>86.96</v>
      </c>
      <c r="G76" s="60"/>
      <c r="H76" s="191"/>
      <c r="I76" s="62">
        <f aca="true" t="shared" si="44" ref="I76:I85">F76-G76-H76-J76</f>
        <v>86.96</v>
      </c>
      <c r="J76" s="62"/>
      <c r="L76" s="63">
        <f t="shared" si="33"/>
        <v>86.96</v>
      </c>
      <c r="N76" s="172">
        <f t="shared" si="11"/>
        <v>67</v>
      </c>
      <c r="O76" s="95" t="s">
        <v>36</v>
      </c>
      <c r="P76" s="174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232</v>
      </c>
      <c r="U76" s="100">
        <f t="shared" si="35"/>
        <v>44130</v>
      </c>
      <c r="V76" s="101">
        <f t="shared" si="36"/>
        <v>86.96</v>
      </c>
      <c r="W76" s="102">
        <f t="shared" si="37"/>
        <v>0</v>
      </c>
      <c r="X76" s="103">
        <f t="shared" si="38"/>
        <v>86.96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436</v>
      </c>
      <c r="E77" s="72">
        <v>44132</v>
      </c>
      <c r="F77" s="66">
        <v>145.52</v>
      </c>
      <c r="G77" s="60"/>
      <c r="H77" s="191"/>
      <c r="I77" s="62">
        <f t="shared" si="44"/>
        <v>145.52</v>
      </c>
      <c r="J77" s="62"/>
      <c r="L77" s="63">
        <f t="shared" si="33"/>
        <v>145.52</v>
      </c>
      <c r="N77" s="172">
        <f aca="true" t="shared" si="45" ref="N77:N86">N76+1</f>
        <v>68</v>
      </c>
      <c r="O77" s="95" t="s">
        <v>36</v>
      </c>
      <c r="P77" s="174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436</v>
      </c>
      <c r="U77" s="100">
        <f t="shared" si="35"/>
        <v>44132</v>
      </c>
      <c r="V77" s="101">
        <f t="shared" si="36"/>
        <v>145.52</v>
      </c>
      <c r="W77" s="102">
        <f t="shared" si="37"/>
        <v>0</v>
      </c>
      <c r="X77" s="103">
        <f t="shared" si="38"/>
        <v>145.52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495</v>
      </c>
      <c r="E78" s="72">
        <v>44132</v>
      </c>
      <c r="F78" s="66">
        <v>32.79</v>
      </c>
      <c r="G78" s="60"/>
      <c r="H78" s="191"/>
      <c r="I78" s="62">
        <f t="shared" si="44"/>
        <v>32.79</v>
      </c>
      <c r="J78" s="62"/>
      <c r="L78" s="63">
        <f t="shared" si="33"/>
        <v>32.79</v>
      </c>
      <c r="N78" s="172">
        <f t="shared" si="45"/>
        <v>69</v>
      </c>
      <c r="O78" s="95" t="s">
        <v>36</v>
      </c>
      <c r="P78" s="174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495</v>
      </c>
      <c r="U78" s="100">
        <f t="shared" si="35"/>
        <v>44132</v>
      </c>
      <c r="V78" s="101">
        <f t="shared" si="36"/>
        <v>32.79</v>
      </c>
      <c r="W78" s="102">
        <f t="shared" si="37"/>
        <v>0</v>
      </c>
      <c r="X78" s="103">
        <f t="shared" si="38"/>
        <v>32.79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1983</v>
      </c>
      <c r="E79" s="72">
        <v>44132</v>
      </c>
      <c r="F79" s="66">
        <v>56.31</v>
      </c>
      <c r="G79" s="60"/>
      <c r="H79" s="191"/>
      <c r="I79" s="62">
        <f t="shared" si="44"/>
        <v>56.31</v>
      </c>
      <c r="J79" s="62"/>
      <c r="L79" s="63">
        <f t="shared" si="33"/>
        <v>56.31</v>
      </c>
      <c r="N79" s="172">
        <f t="shared" si="45"/>
        <v>70</v>
      </c>
      <c r="O79" s="95" t="s">
        <v>36</v>
      </c>
      <c r="P79" s="174" t="s">
        <v>37</v>
      </c>
      <c r="Q79" s="96" t="s">
        <v>37</v>
      </c>
      <c r="R79" s="97" t="s">
        <v>48</v>
      </c>
      <c r="S79" s="98" t="s">
        <v>53</v>
      </c>
      <c r="T79" s="99">
        <f t="shared" si="34"/>
        <v>1983</v>
      </c>
      <c r="U79" s="100">
        <f t="shared" si="35"/>
        <v>44132</v>
      </c>
      <c r="V79" s="101">
        <f t="shared" si="36"/>
        <v>56.31</v>
      </c>
      <c r="W79" s="102">
        <f t="shared" si="37"/>
        <v>0</v>
      </c>
      <c r="X79" s="103">
        <f t="shared" si="38"/>
        <v>56.31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t="shared" si="43"/>
        <v>71</v>
      </c>
      <c r="B80" s="61" t="str">
        <f t="shared" si="43"/>
        <v>SPITAL JUDETEAN BAIA MARE</v>
      </c>
      <c r="C80" s="71"/>
      <c r="D80" s="71">
        <v>438</v>
      </c>
      <c r="E80" s="72">
        <v>44133</v>
      </c>
      <c r="F80" s="66">
        <v>171.67</v>
      </c>
      <c r="G80" s="60"/>
      <c r="H80" s="191"/>
      <c r="I80" s="62">
        <f t="shared" si="44"/>
        <v>89.44999999999999</v>
      </c>
      <c r="J80" s="62">
        <v>82.22</v>
      </c>
      <c r="L80" s="63">
        <f t="shared" si="33"/>
        <v>171.67</v>
      </c>
      <c r="N80" s="172">
        <f t="shared" si="45"/>
        <v>71</v>
      </c>
      <c r="O80" s="95" t="s">
        <v>36</v>
      </c>
      <c r="P80" s="174" t="s">
        <v>37</v>
      </c>
      <c r="Q80" s="96" t="s">
        <v>37</v>
      </c>
      <c r="R80" s="97" t="s">
        <v>48</v>
      </c>
      <c r="S80" s="98" t="s">
        <v>53</v>
      </c>
      <c r="T80" s="99">
        <f t="shared" si="34"/>
        <v>438</v>
      </c>
      <c r="U80" s="100">
        <f t="shared" si="35"/>
        <v>44133</v>
      </c>
      <c r="V80" s="101">
        <f t="shared" si="36"/>
        <v>171.67</v>
      </c>
      <c r="W80" s="102">
        <f t="shared" si="37"/>
        <v>82.22</v>
      </c>
      <c r="X80" s="103">
        <f t="shared" si="38"/>
        <v>89.44999999999999</v>
      </c>
      <c r="Y80" s="102">
        <f t="shared" si="39"/>
        <v>0</v>
      </c>
      <c r="Z80" s="104">
        <f t="shared" si="40"/>
        <v>82.22</v>
      </c>
    </row>
    <row r="81" spans="1:26" s="36" customFormat="1" ht="13.5" thickBot="1">
      <c r="A81" s="146">
        <f aca="true" t="shared" si="46" ref="A81:A86">N81</f>
        <v>72</v>
      </c>
      <c r="B81" s="219" t="str">
        <f aca="true" t="shared" si="47" ref="B81:B86">O81</f>
        <v>TOTAL SPITAL JUDETEAN BAIA MARE</v>
      </c>
      <c r="C81" s="213"/>
      <c r="D81" s="213"/>
      <c r="E81" s="214"/>
      <c r="F81" s="215">
        <f>SUM(F10:F80)</f>
        <v>9837.49</v>
      </c>
      <c r="G81" s="215">
        <f>SUM(G10:G80)</f>
        <v>0</v>
      </c>
      <c r="H81" s="215">
        <f>SUM(H10:H80)</f>
        <v>109.07</v>
      </c>
      <c r="I81" s="217">
        <f t="shared" si="44"/>
        <v>9646.2</v>
      </c>
      <c r="J81" s="216">
        <f>SUM(J10:J80)</f>
        <v>82.22</v>
      </c>
      <c r="L81" s="63">
        <f aca="true" t="shared" si="48" ref="L81:L86">F81</f>
        <v>9837.49</v>
      </c>
      <c r="N81" s="172">
        <f t="shared" si="45"/>
        <v>72</v>
      </c>
      <c r="O81" s="220" t="s">
        <v>67</v>
      </c>
      <c r="P81" s="174" t="s">
        <v>37</v>
      </c>
      <c r="Q81" s="96" t="s">
        <v>37</v>
      </c>
      <c r="R81" s="97" t="s">
        <v>48</v>
      </c>
      <c r="S81" s="98" t="s">
        <v>66</v>
      </c>
      <c r="T81" s="105"/>
      <c r="U81" s="106"/>
      <c r="V81" s="107">
        <f>SUM(V10:V80)</f>
        <v>9837.49</v>
      </c>
      <c r="W81" s="107">
        <f>SUM(W10:W80)</f>
        <v>191.29</v>
      </c>
      <c r="X81" s="107">
        <f>SUM(X10:X80)</f>
        <v>9646.2</v>
      </c>
      <c r="Y81" s="107">
        <f>SUM(Y10:Y80)</f>
        <v>109.07</v>
      </c>
      <c r="Z81" s="108">
        <f>SUM(Z10:Z80)</f>
        <v>82.22</v>
      </c>
    </row>
    <row r="82" spans="1:26" s="35" customFormat="1" ht="14.25" customHeight="1">
      <c r="A82" s="146">
        <f t="shared" si="46"/>
        <v>73</v>
      </c>
      <c r="B82" s="206" t="str">
        <f t="shared" si="47"/>
        <v>SPITAL PNEUMOFTIZIOLOGIE BAIA MARE</v>
      </c>
      <c r="C82" s="207" t="s">
        <v>71</v>
      </c>
      <c r="D82" s="207">
        <v>491</v>
      </c>
      <c r="E82" s="208">
        <v>44130</v>
      </c>
      <c r="F82" s="209">
        <v>220.85</v>
      </c>
      <c r="G82" s="210"/>
      <c r="H82" s="211"/>
      <c r="I82" s="212">
        <f t="shared" si="44"/>
        <v>220.85</v>
      </c>
      <c r="J82" s="212"/>
      <c r="L82" s="63">
        <f t="shared" si="48"/>
        <v>220.85</v>
      </c>
      <c r="N82" s="172">
        <f t="shared" si="45"/>
        <v>73</v>
      </c>
      <c r="O82" s="85" t="s">
        <v>54</v>
      </c>
      <c r="P82" s="86" t="s">
        <v>37</v>
      </c>
      <c r="Q82" s="181" t="s">
        <v>37</v>
      </c>
      <c r="R82" s="87" t="s">
        <v>55</v>
      </c>
      <c r="S82" s="182" t="s">
        <v>57</v>
      </c>
      <c r="T82" s="89">
        <f>D82</f>
        <v>491</v>
      </c>
      <c r="U82" s="90">
        <f>IF(E82=0,"0",E82)</f>
        <v>44130</v>
      </c>
      <c r="V82" s="91">
        <f>F82</f>
        <v>220.85</v>
      </c>
      <c r="W82" s="92">
        <f>V82-X82</f>
        <v>0</v>
      </c>
      <c r="X82" s="93">
        <f>I82</f>
        <v>220.85</v>
      </c>
      <c r="Y82" s="183">
        <f>G82+H82</f>
        <v>0</v>
      </c>
      <c r="Z82" s="94">
        <f>W82-Y82</f>
        <v>0</v>
      </c>
    </row>
    <row r="83" spans="1:26" s="35" customFormat="1" ht="14.25" customHeight="1">
      <c r="A83" s="146">
        <f t="shared" si="46"/>
        <v>74</v>
      </c>
      <c r="B83" s="61" t="str">
        <f t="shared" si="47"/>
        <v>SPITAL PNEUMOFTIZIOLOGIE BAIA MARE</v>
      </c>
      <c r="C83" s="71"/>
      <c r="D83" s="71">
        <v>772</v>
      </c>
      <c r="E83" s="72">
        <v>44113</v>
      </c>
      <c r="F83" s="73">
        <v>114.51</v>
      </c>
      <c r="G83" s="60"/>
      <c r="H83" s="10"/>
      <c r="I83" s="62">
        <f t="shared" si="44"/>
        <v>114.51</v>
      </c>
      <c r="J83" s="62"/>
      <c r="L83" s="63">
        <f t="shared" si="48"/>
        <v>114.51</v>
      </c>
      <c r="N83" s="172">
        <f t="shared" si="45"/>
        <v>74</v>
      </c>
      <c r="O83" s="95" t="s">
        <v>54</v>
      </c>
      <c r="P83" s="96" t="s">
        <v>37</v>
      </c>
      <c r="Q83" s="148" t="s">
        <v>37</v>
      </c>
      <c r="R83" s="97" t="s">
        <v>55</v>
      </c>
      <c r="S83" s="149" t="s">
        <v>57</v>
      </c>
      <c r="T83" s="99">
        <f>D83</f>
        <v>772</v>
      </c>
      <c r="U83" s="100">
        <f>IF(E83=0,"0",E83)</f>
        <v>44113</v>
      </c>
      <c r="V83" s="101">
        <f>F83</f>
        <v>114.51</v>
      </c>
      <c r="W83" s="102">
        <f>V83-X83</f>
        <v>0</v>
      </c>
      <c r="X83" s="103">
        <f>I83</f>
        <v>114.51</v>
      </c>
      <c r="Y83" s="147">
        <f>G83+H83</f>
        <v>0</v>
      </c>
      <c r="Z83" s="104">
        <f>W83-Y83</f>
        <v>0</v>
      </c>
    </row>
    <row r="84" spans="1:26" s="35" customFormat="1" ht="14.25" customHeight="1">
      <c r="A84" s="146">
        <f t="shared" si="46"/>
        <v>75</v>
      </c>
      <c r="B84" s="61" t="str">
        <f t="shared" si="47"/>
        <v>SPITAL PNEUMOFTIZIOLOGIE BAIA MARE</v>
      </c>
      <c r="C84" s="71"/>
      <c r="D84" s="71">
        <v>29</v>
      </c>
      <c r="E84" s="72">
        <v>44110</v>
      </c>
      <c r="F84" s="73">
        <v>38.44</v>
      </c>
      <c r="G84" s="60"/>
      <c r="H84" s="10"/>
      <c r="I84" s="62">
        <f t="shared" si="44"/>
        <v>38.44</v>
      </c>
      <c r="J84" s="62"/>
      <c r="L84" s="63">
        <f t="shared" si="48"/>
        <v>38.44</v>
      </c>
      <c r="N84" s="172">
        <f t="shared" si="45"/>
        <v>75</v>
      </c>
      <c r="O84" s="95" t="s">
        <v>54</v>
      </c>
      <c r="P84" s="96" t="s">
        <v>37</v>
      </c>
      <c r="Q84" s="148" t="s">
        <v>37</v>
      </c>
      <c r="R84" s="97" t="s">
        <v>55</v>
      </c>
      <c r="S84" s="149" t="s">
        <v>57</v>
      </c>
      <c r="T84" s="99">
        <f>D84</f>
        <v>29</v>
      </c>
      <c r="U84" s="100">
        <f>IF(E84=0,"0",E84)</f>
        <v>44110</v>
      </c>
      <c r="V84" s="101">
        <f>F84</f>
        <v>38.44</v>
      </c>
      <c r="W84" s="102">
        <f>V84-X84</f>
        <v>0</v>
      </c>
      <c r="X84" s="103">
        <f>I84</f>
        <v>38.44</v>
      </c>
      <c r="Y84" s="147">
        <f>G84+H84</f>
        <v>0</v>
      </c>
      <c r="Z84" s="104">
        <f>W84-Y84</f>
        <v>0</v>
      </c>
    </row>
    <row r="85" spans="1:26" s="36" customFormat="1" ht="13.5" thickBot="1">
      <c r="A85" s="146">
        <f t="shared" si="46"/>
        <v>76</v>
      </c>
      <c r="B85" s="150" t="str">
        <f t="shared" si="47"/>
        <v>TOTAL SPITAL PNEUMOFTIZIOLOGIE</v>
      </c>
      <c r="C85" s="151"/>
      <c r="D85" s="151"/>
      <c r="E85" s="152"/>
      <c r="F85" s="153">
        <f>SUM(F82:F84)</f>
        <v>373.8</v>
      </c>
      <c r="G85" s="153">
        <f>SUM(G82:G84)</f>
        <v>0</v>
      </c>
      <c r="H85" s="153">
        <f>SUM(H82:H84)</f>
        <v>0</v>
      </c>
      <c r="I85" s="217">
        <f t="shared" si="44"/>
        <v>373.8</v>
      </c>
      <c r="J85" s="154">
        <f>SUM(J82:J84)</f>
        <v>0</v>
      </c>
      <c r="L85" s="63">
        <f t="shared" si="48"/>
        <v>373.8</v>
      </c>
      <c r="N85" s="172">
        <f t="shared" si="45"/>
        <v>76</v>
      </c>
      <c r="O85" s="184" t="s">
        <v>56</v>
      </c>
      <c r="P85" s="155"/>
      <c r="Q85" s="155"/>
      <c r="R85" s="166"/>
      <c r="S85" s="156"/>
      <c r="T85" s="157"/>
      <c r="U85" s="158"/>
      <c r="V85" s="159">
        <f>SUM(V82:V84)</f>
        <v>373.8</v>
      </c>
      <c r="W85" s="159">
        <f>SUM(W82:W84)</f>
        <v>0</v>
      </c>
      <c r="X85" s="159">
        <f>SUM(X82:X84)</f>
        <v>373.8</v>
      </c>
      <c r="Y85" s="160">
        <f>SUM(Y82:Y84)</f>
        <v>0</v>
      </c>
      <c r="Z85" s="161">
        <f>SUM(Z82:Z84)</f>
        <v>0</v>
      </c>
    </row>
    <row r="86" spans="1:26" s="37" customFormat="1" ht="13.5" thickBot="1">
      <c r="A86" s="146">
        <f t="shared" si="46"/>
        <v>77</v>
      </c>
      <c r="B86" s="162" t="str">
        <f t="shared" si="47"/>
        <v>TOTAL</v>
      </c>
      <c r="C86" s="163"/>
      <c r="D86" s="163"/>
      <c r="E86" s="164"/>
      <c r="F86" s="165">
        <f>SUM(F10:F85)/2</f>
        <v>10211.289999999997</v>
      </c>
      <c r="G86" s="165">
        <f>SUM(G10:G85)/2</f>
        <v>0</v>
      </c>
      <c r="H86" s="165">
        <f>SUM(H10:H85)/2</f>
        <v>109.07</v>
      </c>
      <c r="I86" s="165">
        <f>SUM(I10:I85)/2</f>
        <v>10019.999999999998</v>
      </c>
      <c r="J86" s="218">
        <f>SUM(J10:J85)/2</f>
        <v>82.22</v>
      </c>
      <c r="L86" s="63">
        <f t="shared" si="48"/>
        <v>10211.289999999997</v>
      </c>
      <c r="N86" s="172">
        <f t="shared" si="45"/>
        <v>77</v>
      </c>
      <c r="O86" s="175" t="s">
        <v>52</v>
      </c>
      <c r="P86" s="176"/>
      <c r="Q86" s="176"/>
      <c r="R86" s="177"/>
      <c r="S86" s="177"/>
      <c r="T86" s="178"/>
      <c r="U86" s="179"/>
      <c r="V86" s="180">
        <f>SUM(V10:V85)/2</f>
        <v>10211.289999999997</v>
      </c>
      <c r="W86" s="180">
        <f>SUM(W10:W85)/2</f>
        <v>191.29</v>
      </c>
      <c r="X86" s="180">
        <f>SUM(X10:X85)/2</f>
        <v>10019.999999999998</v>
      </c>
      <c r="Y86" s="180">
        <f>SUM(Y10:Y85)/2</f>
        <v>109.07</v>
      </c>
      <c r="Z86" s="180">
        <f>SUM(Z10:Z85)/2</f>
        <v>82.22</v>
      </c>
    </row>
    <row r="87" spans="1:26" s="37" customFormat="1" ht="12.75">
      <c r="A87" s="38"/>
      <c r="B87" s="39"/>
      <c r="C87" s="40"/>
      <c r="D87" s="40"/>
      <c r="E87" s="40"/>
      <c r="F87" s="41"/>
      <c r="G87" s="41"/>
      <c r="H87" s="41"/>
      <c r="I87" s="197"/>
      <c r="J87" s="41"/>
      <c r="L87" s="59"/>
      <c r="N87" s="109"/>
      <c r="O87" s="110"/>
      <c r="P87" s="111"/>
      <c r="Q87" s="111"/>
      <c r="R87" s="112"/>
      <c r="S87" s="112"/>
      <c r="T87" s="113"/>
      <c r="U87" s="113"/>
      <c r="V87" s="114"/>
      <c r="W87" s="114"/>
      <c r="X87" s="114"/>
      <c r="Y87" s="114"/>
      <c r="Z87" s="114"/>
    </row>
    <row r="88" spans="1:26" s="7" customFormat="1" ht="12">
      <c r="A88" s="9"/>
      <c r="B88" s="68" t="s">
        <v>68</v>
      </c>
      <c r="C88" s="257" t="s">
        <v>43</v>
      </c>
      <c r="D88" s="257"/>
      <c r="F88" s="69" t="s">
        <v>28</v>
      </c>
      <c r="I88" s="198" t="s">
        <v>60</v>
      </c>
      <c r="J88" s="6"/>
      <c r="L88" s="43"/>
      <c r="N88" s="13"/>
      <c r="O88" s="80" t="s">
        <v>7</v>
      </c>
      <c r="P88" s="80"/>
      <c r="Q88" s="80"/>
      <c r="R88" s="80"/>
      <c r="S88" s="80"/>
      <c r="T88" s="80"/>
      <c r="U88" s="115"/>
      <c r="V88" s="80"/>
      <c r="W88" s="16"/>
      <c r="X88" s="13"/>
      <c r="Y88" s="13"/>
      <c r="Z88" s="13"/>
    </row>
    <row r="89" spans="1:26" s="7" customFormat="1" ht="12">
      <c r="A89" s="8"/>
      <c r="B89" s="70" t="s">
        <v>29</v>
      </c>
      <c r="C89" s="258" t="s">
        <v>44</v>
      </c>
      <c r="D89" s="258"/>
      <c r="F89" s="68" t="s">
        <v>45</v>
      </c>
      <c r="I89" s="198" t="s">
        <v>46</v>
      </c>
      <c r="J89" s="6"/>
      <c r="L89" s="5"/>
      <c r="N89" s="13"/>
      <c r="O89" s="13"/>
      <c r="P89" s="13"/>
      <c r="Q89" s="13"/>
      <c r="R89" s="13"/>
      <c r="S89" s="13"/>
      <c r="T89" s="76"/>
      <c r="U89" s="77"/>
      <c r="V89" s="16"/>
      <c r="W89" s="16"/>
      <c r="X89" s="13"/>
      <c r="Y89" s="13"/>
      <c r="Z89" s="13"/>
    </row>
    <row r="90" spans="1:26" ht="12.75">
      <c r="A90" s="8"/>
      <c r="C90" s="258" t="s">
        <v>40</v>
      </c>
      <c r="D90" s="258"/>
      <c r="F90" s="129" t="s">
        <v>50</v>
      </c>
      <c r="I90" s="199"/>
      <c r="K90" s="34"/>
      <c r="L90" s="1"/>
      <c r="N90" s="13"/>
      <c r="O90" s="259" t="s">
        <v>8</v>
      </c>
      <c r="P90" s="260"/>
      <c r="Q90" s="261" t="s">
        <v>9</v>
      </c>
      <c r="R90" s="262"/>
      <c r="S90" s="263" t="s">
        <v>20</v>
      </c>
      <c r="T90" s="264"/>
      <c r="U90" s="264"/>
      <c r="V90" s="265"/>
      <c r="W90" s="264" t="s">
        <v>18</v>
      </c>
      <c r="X90" s="264"/>
      <c r="Y90" s="264"/>
      <c r="Z90" s="265"/>
    </row>
    <row r="91" spans="1:26" ht="12.75">
      <c r="A91" s="2"/>
      <c r="B91" s="11"/>
      <c r="C91" s="13"/>
      <c r="D91" s="13"/>
      <c r="E91" s="15"/>
      <c r="I91" s="200"/>
      <c r="K91" s="34"/>
      <c r="N91" s="13"/>
      <c r="O91" s="268" t="s">
        <v>21</v>
      </c>
      <c r="P91" s="269"/>
      <c r="Q91" s="270" t="s">
        <v>34</v>
      </c>
      <c r="R91" s="271"/>
      <c r="S91" s="272"/>
      <c r="T91" s="273"/>
      <c r="U91" s="273"/>
      <c r="V91" s="274"/>
      <c r="W91" s="271" t="s">
        <v>19</v>
      </c>
      <c r="X91" s="271"/>
      <c r="Y91" s="271"/>
      <c r="Z91" s="275"/>
    </row>
    <row r="92" spans="1:26" ht="12.75">
      <c r="A92" s="2"/>
      <c r="B92" s="13"/>
      <c r="C92" s="13"/>
      <c r="D92" s="13"/>
      <c r="E92" s="16"/>
      <c r="I92" s="201"/>
      <c r="N92" s="13"/>
      <c r="O92" s="116"/>
      <c r="P92" s="117"/>
      <c r="Q92" s="116"/>
      <c r="R92" s="117"/>
      <c r="S92" s="116"/>
      <c r="T92" s="117"/>
      <c r="U92" s="118"/>
      <c r="V92" s="119"/>
      <c r="W92" s="117"/>
      <c r="X92" s="117"/>
      <c r="Y92" s="120"/>
      <c r="Z92" s="121"/>
    </row>
    <row r="93" spans="1:26" ht="12.75">
      <c r="A93" s="2"/>
      <c r="B93" s="13"/>
      <c r="C93" s="13"/>
      <c r="D93" s="13"/>
      <c r="E93" s="16"/>
      <c r="I93" s="202"/>
      <c r="K93" s="47"/>
      <c r="N93" s="13"/>
      <c r="O93" s="122"/>
      <c r="P93" s="123"/>
      <c r="Q93" s="122"/>
      <c r="R93" s="123"/>
      <c r="S93" s="122"/>
      <c r="T93" s="123"/>
      <c r="U93" s="124"/>
      <c r="V93" s="125"/>
      <c r="W93" s="123"/>
      <c r="X93" s="123"/>
      <c r="Y93" s="126"/>
      <c r="Z93" s="127"/>
    </row>
    <row r="94" spans="1:26" ht="12.75">
      <c r="A94" s="2"/>
      <c r="B94" s="13"/>
      <c r="C94" s="13"/>
      <c r="D94" s="13"/>
      <c r="E94" s="48"/>
      <c r="F94" s="15"/>
      <c r="I94" s="202"/>
      <c r="N94" s="13"/>
      <c r="O94" s="13"/>
      <c r="P94" s="13"/>
      <c r="Q94" s="13"/>
      <c r="R94" s="13"/>
      <c r="S94" s="13"/>
      <c r="T94" s="76"/>
      <c r="U94" s="77"/>
      <c r="V94" s="16"/>
      <c r="W94" s="16"/>
      <c r="X94" s="13"/>
      <c r="Y94" s="13"/>
      <c r="Z94" s="13"/>
    </row>
    <row r="95" spans="1:26" ht="12.75">
      <c r="A95" s="2"/>
      <c r="B95" s="12"/>
      <c r="C95" s="17"/>
      <c r="D95" s="17"/>
      <c r="E95" s="50"/>
      <c r="F95" s="15"/>
      <c r="I95" s="202"/>
      <c r="N95" s="80"/>
      <c r="O95" s="133" t="s">
        <v>10</v>
      </c>
      <c r="P95" s="134"/>
      <c r="Q95" s="131"/>
      <c r="R95" s="133" t="s">
        <v>11</v>
      </c>
      <c r="S95" s="131"/>
      <c r="T95" s="134"/>
      <c r="U95" s="133" t="s">
        <v>12</v>
      </c>
      <c r="V95" s="134"/>
      <c r="W95" s="135"/>
      <c r="X95" s="133" t="s">
        <v>15</v>
      </c>
      <c r="Y95" s="136"/>
      <c r="Z95" s="81"/>
    </row>
    <row r="96" spans="9:26" ht="12.75">
      <c r="I96" s="203"/>
      <c r="N96" s="80"/>
      <c r="O96" s="136"/>
      <c r="P96" s="136"/>
      <c r="Q96" s="131"/>
      <c r="R96" s="136"/>
      <c r="S96" s="131"/>
      <c r="T96" s="137"/>
      <c r="U96" s="136"/>
      <c r="V96" s="138"/>
      <c r="W96" s="135"/>
      <c r="X96" s="131"/>
      <c r="Y96" s="136"/>
      <c r="Z96" s="80"/>
    </row>
    <row r="97" spans="9:26" ht="12.75">
      <c r="I97" s="204"/>
      <c r="N97" s="80"/>
      <c r="O97" s="130" t="s">
        <v>13</v>
      </c>
      <c r="P97" s="130"/>
      <c r="Q97" s="131"/>
      <c r="R97" s="139" t="s">
        <v>13</v>
      </c>
      <c r="S97" s="131"/>
      <c r="T97" s="140"/>
      <c r="U97" s="130" t="s">
        <v>13</v>
      </c>
      <c r="V97" s="141"/>
      <c r="W97" s="139"/>
      <c r="X97" s="131"/>
      <c r="Y97" s="136"/>
      <c r="Z97" s="80"/>
    </row>
    <row r="98" spans="10:26" ht="12.75">
      <c r="J98" s="49"/>
      <c r="N98" s="80"/>
      <c r="O98" s="130" t="s">
        <v>14</v>
      </c>
      <c r="P98" s="130"/>
      <c r="Q98" s="131"/>
      <c r="R98" s="139" t="s">
        <v>14</v>
      </c>
      <c r="S98" s="131"/>
      <c r="T98" s="139"/>
      <c r="U98" s="130" t="s">
        <v>14</v>
      </c>
      <c r="V98" s="141"/>
      <c r="W98" s="130"/>
      <c r="X98" s="142" t="s">
        <v>17</v>
      </c>
      <c r="Y98" s="136"/>
      <c r="Z98" s="80"/>
    </row>
    <row r="99" spans="2:26" ht="12.75">
      <c r="B99" s="42"/>
      <c r="I99" s="15"/>
      <c r="J99" s="51"/>
      <c r="N99" s="80"/>
      <c r="O99" s="130" t="s">
        <v>47</v>
      </c>
      <c r="P99" s="130"/>
      <c r="Q99" s="131"/>
      <c r="R99" s="139" t="s">
        <v>42</v>
      </c>
      <c r="S99" s="131"/>
      <c r="T99" s="140"/>
      <c r="U99" s="130" t="s">
        <v>61</v>
      </c>
      <c r="V99" s="141"/>
      <c r="W99" s="141"/>
      <c r="X99" s="143" t="s">
        <v>51</v>
      </c>
      <c r="Y99" s="136"/>
      <c r="Z99" s="80"/>
    </row>
    <row r="100" spans="2:26" ht="12.75">
      <c r="B100" s="42"/>
      <c r="J100" s="52"/>
      <c r="N100" s="80"/>
      <c r="O100" s="130"/>
      <c r="P100" s="130"/>
      <c r="Q100" s="131"/>
      <c r="R100" s="139"/>
      <c r="S100" s="131"/>
      <c r="T100" s="140"/>
      <c r="U100" s="130"/>
      <c r="V100" s="141"/>
      <c r="W100" s="141"/>
      <c r="X100" s="130"/>
      <c r="Y100" s="136"/>
      <c r="Z100" s="80"/>
    </row>
    <row r="101" spans="2:26" ht="12.75">
      <c r="B101" s="42"/>
      <c r="I101" s="252" t="s">
        <v>27</v>
      </c>
      <c r="J101" s="53" t="str">
        <f>IF(I86=J102,"OK","ATENŢIE")</f>
        <v>OK</v>
      </c>
      <c r="N101" s="80"/>
      <c r="O101" s="130"/>
      <c r="P101" s="130"/>
      <c r="Q101" s="131"/>
      <c r="R101" s="139"/>
      <c r="S101" s="131"/>
      <c r="T101" s="140"/>
      <c r="U101" s="130"/>
      <c r="V101" s="141"/>
      <c r="W101" s="141"/>
      <c r="X101" s="130"/>
      <c r="Y101" s="136"/>
      <c r="Z101" s="80"/>
    </row>
    <row r="102" spans="2:26" ht="12.75">
      <c r="B102" s="42"/>
      <c r="I102" s="252"/>
      <c r="J102" s="167">
        <f>F86-G86-H86-J86</f>
        <v>10019.999999999998</v>
      </c>
      <c r="N102" s="80"/>
      <c r="O102" s="131"/>
      <c r="P102" s="130"/>
      <c r="Q102" s="131"/>
      <c r="R102" s="139"/>
      <c r="S102" s="131"/>
      <c r="T102" s="140"/>
      <c r="U102" s="130"/>
      <c r="V102" s="141"/>
      <c r="W102" s="141"/>
      <c r="X102" s="130"/>
      <c r="Y102" s="136"/>
      <c r="Z102" s="80"/>
    </row>
    <row r="103" spans="2:26" ht="12.75">
      <c r="B103" s="42"/>
      <c r="N103" s="80"/>
      <c r="O103" s="131"/>
      <c r="P103" s="130"/>
      <c r="Q103" s="131"/>
      <c r="R103" s="139"/>
      <c r="S103" s="131"/>
      <c r="T103" s="140"/>
      <c r="U103" s="130"/>
      <c r="V103" s="141"/>
      <c r="W103" s="141"/>
      <c r="X103" s="130"/>
      <c r="Y103" s="136"/>
      <c r="Z103" s="80"/>
    </row>
    <row r="104" spans="2:26" ht="12.75">
      <c r="B104" s="11"/>
      <c r="N104" s="80"/>
      <c r="O104" s="132"/>
      <c r="P104" s="136"/>
      <c r="Q104" s="136"/>
      <c r="R104" s="136"/>
      <c r="S104" s="136"/>
      <c r="T104" s="137"/>
      <c r="U104" s="144"/>
      <c r="V104" s="138"/>
      <c r="W104" s="138"/>
      <c r="X104" s="136"/>
      <c r="Y104" s="136"/>
      <c r="Z104" s="80"/>
    </row>
    <row r="105" spans="2:26" ht="12.75">
      <c r="B105" s="14"/>
      <c r="N105" s="80"/>
      <c r="O105" s="130"/>
      <c r="P105" s="136"/>
      <c r="Q105" s="136"/>
      <c r="R105" s="136"/>
      <c r="S105" s="136"/>
      <c r="T105" s="137"/>
      <c r="U105" s="145"/>
      <c r="V105" s="135"/>
      <c r="W105" s="135"/>
      <c r="X105" s="131"/>
      <c r="Y105" s="131"/>
      <c r="Z105" s="13"/>
    </row>
    <row r="106" spans="2:26" ht="12.75">
      <c r="B106" s="20"/>
      <c r="N106" s="80"/>
      <c r="O106" s="130"/>
      <c r="P106" s="136"/>
      <c r="Q106" s="136"/>
      <c r="R106" s="136"/>
      <c r="S106" s="136"/>
      <c r="T106" s="137"/>
      <c r="U106" s="145"/>
      <c r="V106" s="135"/>
      <c r="W106" s="135"/>
      <c r="X106" s="131"/>
      <c r="Y106" s="131"/>
      <c r="Z106" s="13"/>
    </row>
    <row r="107" spans="2:20" ht="12.75">
      <c r="B107" s="20"/>
      <c r="N107" s="34"/>
      <c r="P107" s="34"/>
      <c r="Q107" s="34"/>
      <c r="R107" s="34"/>
      <c r="S107" s="34"/>
      <c r="T107" s="54"/>
    </row>
    <row r="108" spans="2:20" ht="12.75">
      <c r="B108" s="20"/>
      <c r="N108" s="44"/>
      <c r="P108" s="44"/>
      <c r="Q108" s="44"/>
      <c r="R108" s="44"/>
      <c r="S108" s="44"/>
      <c r="T108" s="57"/>
    </row>
    <row r="109" spans="2:26" ht="12.75">
      <c r="B109" s="15"/>
      <c r="N109" s="44"/>
      <c r="P109" s="44"/>
      <c r="Q109" s="44"/>
      <c r="R109" s="44"/>
      <c r="S109" s="44"/>
      <c r="T109" s="57"/>
      <c r="U109" s="266" t="s">
        <v>27</v>
      </c>
      <c r="V109" s="55" t="str">
        <f>IF(V86=V110,"OK","ATENŢIE")</f>
        <v>OK</v>
      </c>
      <c r="W109" s="55" t="str">
        <f>IF(W86=W110,"OK","ATENŢIE")</f>
        <v>ATENŢIE</v>
      </c>
      <c r="X109" s="267"/>
      <c r="Y109" s="55" t="str">
        <f>IF(Y86=Y110,"OK","ATENŢIE")</f>
        <v>OK</v>
      </c>
      <c r="Z109" s="55" t="str">
        <f>IF(Z86=Z110,"OK","ATENŢIE")</f>
        <v>OK</v>
      </c>
    </row>
    <row r="110" spans="2:26" ht="12.75">
      <c r="B110" s="15"/>
      <c r="N110" s="7"/>
      <c r="P110" s="7"/>
      <c r="Q110" s="7"/>
      <c r="R110" s="7"/>
      <c r="S110" s="7"/>
      <c r="T110" s="46"/>
      <c r="U110" s="266"/>
      <c r="V110" s="168">
        <f>F86</f>
        <v>10211.289999999997</v>
      </c>
      <c r="W110" s="169">
        <f>F86-I86</f>
        <v>191.28999999999905</v>
      </c>
      <c r="X110" s="267"/>
      <c r="Y110" s="169">
        <f>G86+H86</f>
        <v>109.07</v>
      </c>
      <c r="Z110" s="169">
        <f>J86</f>
        <v>82.22</v>
      </c>
    </row>
    <row r="111" spans="14:25" ht="12.75">
      <c r="N111" s="7"/>
      <c r="O111" s="7"/>
      <c r="P111" s="7"/>
      <c r="Q111" s="7"/>
      <c r="R111" s="7"/>
      <c r="S111" s="7"/>
      <c r="T111" s="46"/>
      <c r="Y111" s="34"/>
    </row>
    <row r="112" spans="14:26" ht="12.75">
      <c r="N112" s="7"/>
      <c r="O112" s="7"/>
      <c r="P112" s="7"/>
      <c r="Q112" s="7"/>
      <c r="R112" s="7"/>
      <c r="S112" s="7"/>
      <c r="T112" s="46"/>
      <c r="U112" s="45"/>
      <c r="V112" s="44"/>
      <c r="W112" s="44"/>
      <c r="X112" s="44"/>
      <c r="Y112" s="44"/>
      <c r="Z112" s="56" t="str">
        <f>IF(Z86=Z113,"OK","ATENŢIE")</f>
        <v>OK</v>
      </c>
    </row>
    <row r="113" spans="21:26" ht="12.75">
      <c r="U113" s="45"/>
      <c r="V113" s="58"/>
      <c r="W113" s="58"/>
      <c r="X113" s="44"/>
      <c r="Y113" s="44"/>
      <c r="Z113" s="170">
        <f>W86-Y86</f>
        <v>82.22</v>
      </c>
    </row>
    <row r="120" spans="5:23" ht="12.75">
      <c r="E120" s="25"/>
      <c r="F120" s="25"/>
      <c r="G120" s="25"/>
      <c r="H120" s="25"/>
      <c r="I120" s="33"/>
      <c r="J120" s="25"/>
      <c r="L120" s="25"/>
      <c r="T120" s="25"/>
      <c r="U120" s="25"/>
      <c r="V120" s="25"/>
      <c r="W120" s="25"/>
    </row>
    <row r="121" spans="5:23" ht="12.75">
      <c r="E121" s="25"/>
      <c r="F121" s="25"/>
      <c r="G121" s="25"/>
      <c r="H121" s="25"/>
      <c r="I121" s="33"/>
      <c r="J121" s="25"/>
      <c r="L121" s="25"/>
      <c r="T121" s="25"/>
      <c r="U121" s="25"/>
      <c r="V121" s="25"/>
      <c r="W121" s="25"/>
    </row>
  </sheetData>
  <sheetProtection/>
  <mergeCells count="38">
    <mergeCell ref="U109:U110"/>
    <mergeCell ref="X109:X110"/>
    <mergeCell ref="Q8:Q9"/>
    <mergeCell ref="O91:P91"/>
    <mergeCell ref="Q91:R91"/>
    <mergeCell ref="S91:V91"/>
    <mergeCell ref="W91:Z91"/>
    <mergeCell ref="W90:Z90"/>
    <mergeCell ref="I101:I102"/>
    <mergeCell ref="O8:O9"/>
    <mergeCell ref="Y8:Y9"/>
    <mergeCell ref="Z8:Z9"/>
    <mergeCell ref="C88:D88"/>
    <mergeCell ref="C89:D89"/>
    <mergeCell ref="C90:D90"/>
    <mergeCell ref="O90:P90"/>
    <mergeCell ref="Q90:R90"/>
    <mergeCell ref="S90:V90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r:id="rId1"/>
  <headerFooter alignWithMargins="0">
    <oddFooter>&amp;R&amp;P</oddFooter>
  </headerFooter>
  <ignoredErrors>
    <ignoredError sqref="I81 I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2020-11-23T09:28:10Z</cp:lastPrinted>
  <dcterms:created xsi:type="dcterms:W3CDTF">2001-06-07T07:18:05Z</dcterms:created>
  <dcterms:modified xsi:type="dcterms:W3CDTF">2020-11-23T09:29:33Z</dcterms:modified>
  <cp:category/>
  <cp:version/>
  <cp:contentType/>
  <cp:contentStatus/>
</cp:coreProperties>
</file>